
<file path=[Content_Types].xml><?xml version="1.0" encoding="utf-8"?>
<Types xmlns="http://schemas.openxmlformats.org/package/2006/content-types">
  <Default Extension="png" ContentType="image/png"/>
  <Default Extension="jpeg" ContentType="image/jpeg"/>
  <Default Extension="JPG" ContentType="image/.jp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cellimages.xml" ContentType="application/vnd.wps-officedocument.cellimage+xml"/>
  <Override PartName="/xl/drawings/drawing1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3" lowestEdited="5" rupBuild="9302"/>
  <workbookPr codeName="ThisWorkbook"/>
  <bookViews>
    <workbookView windowWidth="23040" windowHeight="9300"/>
  </bookViews>
  <sheets>
    <sheet name="一号楼餐具用品" sheetId="6" r:id="rId1"/>
  </sheets>
  <definedNames>
    <definedName name="_xlnm._FilterDatabase" localSheetId="0" hidden="1">一号楼餐具用品!$A$3:$H$179</definedName>
    <definedName name="_xlnm.Print_Titles" localSheetId="0">一号楼餐具用品!#REF!</definedName>
  </definedNames>
  <calcPr calcId="144525"/>
</workbook>
</file>

<file path=xl/cellimages.xml><?xml version="1.0" encoding="utf-8"?>
<etc:cellImages xmlns:xdr="http://schemas.openxmlformats.org/drawingml/2006/spreadsheetDrawing" xmlns:r="http://schemas.openxmlformats.org/officeDocument/2006/relationships" xmlns:a="http://schemas.openxmlformats.org/drawingml/2006/main" xmlns:etc="http://www.wps.cn/officeDocument/2017/etCustomData">
  <etc:cellImage>
    <xdr:pic>
      <xdr:nvPicPr>
        <xdr:cNvPr id="614" name="ID_D15168AA489F454B9595BE0D4856F746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2914015" y="46759495"/>
          <a:ext cx="943610" cy="107251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615" name="ID_DA37CF750B4B4D6290D7BFD65DA1B702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2927985" y="48076485"/>
          <a:ext cx="943610" cy="107251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616" name="ID_6E7B200B1C1B4122850D004260285AD9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2860040" y="49372520"/>
          <a:ext cx="1089025" cy="86550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31" name="ID_4E62EED0E78A48628E8D8370831FA852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2819400" y="50640615"/>
          <a:ext cx="1089025" cy="86550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32" name="ID_07AEA6B95E3E47B49E9C13F938A1F9BE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2782570" y="51893470"/>
          <a:ext cx="1099820" cy="111188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33" name="ID_DE0B39E8F3C54B0FB77C897B22007108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2925445" y="53191410"/>
          <a:ext cx="990600" cy="98806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34" name="ID_4449FE50B6AB4C55A551A464AEFE9590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2861310" y="54516655"/>
          <a:ext cx="1064260" cy="104521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37" name="ID_1894EBF6B91D405095E217661E30FE36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2583815" y="55797450"/>
          <a:ext cx="1314450" cy="8953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38" name="ID_A79E372436F448C78DA898ED0AD2CDCE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2670810" y="57049035"/>
          <a:ext cx="1314450" cy="8953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39" name="ID_2F83AD3D4C484C39BA0A1B401343DB63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2760980" y="58348880"/>
          <a:ext cx="1314450" cy="8953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40" name="ID_FF682E47AFA744F8845CAF3472D3B172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2867025" y="59757945"/>
          <a:ext cx="911225" cy="78168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41" name="ID_F41F679E6DB5456B8F08998DA1B3134A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2817495" y="61049535"/>
          <a:ext cx="911225" cy="78168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42" name="ID_1D63697BB1BF451FAB6FBF3BAEBEEC70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2734945" y="62382400"/>
          <a:ext cx="911225" cy="78168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19" name="ID_543D8713C1274A4B9751E5C3C4A85C0C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3363595" y="3724910"/>
          <a:ext cx="353060" cy="30734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20" name="ID_14D3466420AB431E9DD117A33D557BB9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3363595" y="4387850"/>
          <a:ext cx="552450" cy="31559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" name="ID_BFD40B1B207342BFA8B6D5EAA1EA68BA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3105150" y="1716405"/>
          <a:ext cx="829310" cy="807085"/>
        </a:xfrm>
        <a:prstGeom prst="rect">
          <a:avLst/>
        </a:prstGeom>
      </xdr:spPr>
    </xdr:pic>
  </etc:cellImage>
  <etc:cellImage>
    <xdr:pic>
      <xdr:nvPicPr>
        <xdr:cNvPr id="4" name="ID_99F4314A6BC34CD2B4CAC9812D2B575E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3064510" y="2689860"/>
          <a:ext cx="830580" cy="897255"/>
        </a:xfrm>
        <a:prstGeom prst="rect">
          <a:avLst/>
        </a:prstGeom>
      </xdr:spPr>
    </xdr:pic>
  </etc:cellImage>
  <etc:cellImage>
    <xdr:pic>
      <xdr:nvPicPr>
        <xdr:cNvPr id="423" name="ID_CCD2963C192A4ED19E719BAF1AEABFBB" descr="6044_650"/>
        <xdr:cNvPicPr>
          <a:picLocks noChangeAspect="1"/>
        </xdr:cNvPicPr>
      </xdr:nvPicPr>
      <xdr:blipFill>
        <a:blip r:embed="rId12" cstate="print"/>
        <a:stretch>
          <a:fillRect/>
        </a:stretch>
      </xdr:blipFill>
      <xdr:spPr>
        <a:xfrm>
          <a:off x="3417570" y="5817235"/>
          <a:ext cx="180340" cy="42799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24" name="ID_42712104374D485FBD1AC9724B2A324F"/>
        <xdr:cNvPicPr>
          <a:picLocks noChangeAspect="1"/>
        </xdr:cNvPicPr>
      </xdr:nvPicPr>
      <xdr:blipFill>
        <a:blip r:embed="rId13" cstate="print"/>
        <a:stretch>
          <a:fillRect/>
        </a:stretch>
      </xdr:blipFill>
      <xdr:spPr>
        <a:xfrm>
          <a:off x="3277870" y="6325235"/>
          <a:ext cx="352425" cy="37084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26" name="ID_4CE2AB107F664C9BB2E93FB071A8E6BA"/>
        <xdr:cNvPicPr>
          <a:picLocks noChangeAspect="1"/>
        </xdr:cNvPicPr>
      </xdr:nvPicPr>
      <xdr:blipFill>
        <a:blip r:embed="rId14" cstate="print"/>
        <a:stretch>
          <a:fillRect/>
        </a:stretch>
      </xdr:blipFill>
      <xdr:spPr>
        <a:xfrm>
          <a:off x="3037205" y="6955790"/>
          <a:ext cx="380365" cy="38036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12" name="ID_88EC87B7961D41D28E8002B23704FBBA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2941320" y="22710775"/>
          <a:ext cx="822960" cy="544830"/>
        </a:xfrm>
        <a:prstGeom prst="rect">
          <a:avLst/>
        </a:prstGeom>
      </xdr:spPr>
    </xdr:pic>
  </etc:cellImage>
  <etc:cellImage>
    <xdr:pic>
      <xdr:nvPicPr>
        <xdr:cNvPr id="94" name="ID_36D2A62AF12A4EBFA3A9BAC3A303BE47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3077210" y="22190075"/>
          <a:ext cx="900430" cy="529590"/>
        </a:xfrm>
        <a:prstGeom prst="rect">
          <a:avLst/>
        </a:prstGeom>
      </xdr:spPr>
    </xdr:pic>
  </etc:cellImage>
  <etc:cellImage>
    <xdr:pic>
      <xdr:nvPicPr>
        <xdr:cNvPr id="437" name="ID_7916CFE7521A4E05BBDCF74F027C8D2E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3173095" y="21696045"/>
          <a:ext cx="568960" cy="297180"/>
        </a:xfrm>
        <a:prstGeom prst="rect">
          <a:avLst/>
        </a:prstGeom>
        <a:noFill/>
        <a:ln w="1">
          <a:noFill/>
        </a:ln>
      </xdr:spPr>
    </xdr:pic>
  </etc:cellImage>
  <etc:cellImage>
    <xdr:pic>
      <xdr:nvPicPr>
        <xdr:cNvPr id="406" name="ID_177780605C1A46C785466F7BB46944E8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3376930" y="24105235"/>
          <a:ext cx="533400" cy="361950"/>
        </a:xfrm>
        <a:prstGeom prst="rect">
          <a:avLst/>
        </a:prstGeom>
      </xdr:spPr>
    </xdr:pic>
  </etc:cellImage>
  <etc:cellImage>
    <xdr:pic>
      <xdr:nvPicPr>
        <xdr:cNvPr id="435" name="ID_CFE6D0C9A3DA4EFBAAA62EBC04F56350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3159760" y="21016595"/>
          <a:ext cx="511810" cy="347980"/>
        </a:xfrm>
        <a:prstGeom prst="rect">
          <a:avLst/>
        </a:prstGeom>
        <a:noFill/>
        <a:ln w="1">
          <a:noFill/>
        </a:ln>
      </xdr:spPr>
    </xdr:pic>
  </etc:cellImage>
  <etc:cellImage>
    <xdr:pic>
      <xdr:nvPicPr>
        <xdr:cNvPr id="434" name="ID_AD1FAFCCA7024D278EFBDFF6FFF9A46D"/>
        <xdr:cNvPicPr>
          <a:picLocks noChangeAspect="1"/>
        </xdr:cNvPicPr>
      </xdr:nvPicPr>
      <xdr:blipFill>
        <a:blip r:embed="rId20"/>
        <a:stretch>
          <a:fillRect/>
        </a:stretch>
      </xdr:blipFill>
      <xdr:spPr>
        <a:xfrm>
          <a:off x="3309620" y="20454620"/>
          <a:ext cx="488950" cy="384175"/>
        </a:xfrm>
        <a:prstGeom prst="rect">
          <a:avLst/>
        </a:prstGeom>
        <a:noFill/>
        <a:ln w="1">
          <a:noFill/>
        </a:ln>
      </xdr:spPr>
    </xdr:pic>
  </etc:cellImage>
  <etc:cellImage>
    <xdr:pic>
      <xdr:nvPicPr>
        <xdr:cNvPr id="440" name="ID_2E33B3049C3441F381330BFFD7F64D9D"/>
        <xdr:cNvPicPr>
          <a:picLocks noChangeAspect="1"/>
        </xdr:cNvPicPr>
      </xdr:nvPicPr>
      <xdr:blipFill>
        <a:blip r:embed="rId21"/>
        <a:stretch>
          <a:fillRect/>
        </a:stretch>
      </xdr:blipFill>
      <xdr:spPr>
        <a:xfrm>
          <a:off x="3540125" y="20046950"/>
          <a:ext cx="494665" cy="34671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59" name="ID_B413F92AF22742EDA10608715B929037"/>
        <xdr:cNvPicPr>
          <a:picLocks noChangeAspect="1" noChangeArrowheads="1"/>
        </xdr:cNvPicPr>
      </xdr:nvPicPr>
      <xdr:blipFill>
        <a:blip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2454910" y="19457670"/>
          <a:ext cx="746760" cy="40068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</etc:cellImage>
  <etc:cellImage>
    <xdr:pic>
      <xdr:nvPicPr>
        <xdr:cNvPr id="92" name="ID_7CFF97C5D6B84489AAA164B7EB6D2B01"/>
        <xdr:cNvPicPr>
          <a:picLocks noChangeAspect="1"/>
        </xdr:cNvPicPr>
      </xdr:nvPicPr>
      <xdr:blipFill>
        <a:blip r:embed="rId23"/>
        <a:stretch>
          <a:fillRect/>
        </a:stretch>
      </xdr:blipFill>
      <xdr:spPr>
        <a:xfrm>
          <a:off x="2941955" y="19003645"/>
          <a:ext cx="1121410" cy="514350"/>
        </a:xfrm>
        <a:prstGeom prst="rect">
          <a:avLst/>
        </a:prstGeom>
      </xdr:spPr>
    </xdr:pic>
  </etc:cellImage>
  <etc:cellImage>
    <xdr:pic>
      <xdr:nvPicPr>
        <xdr:cNvPr id="79" name="ID_4ADAAC9BE2E14EC98DAE5DB6A8EBFF2B"/>
        <xdr:cNvPicPr>
          <a:picLocks noChangeAspect="1"/>
        </xdr:cNvPicPr>
      </xdr:nvPicPr>
      <xdr:blipFill>
        <a:blip r:embed="rId24"/>
        <a:stretch>
          <a:fillRect/>
        </a:stretch>
      </xdr:blipFill>
      <xdr:spPr>
        <a:xfrm>
          <a:off x="3240405" y="18561685"/>
          <a:ext cx="830580" cy="493395"/>
        </a:xfrm>
        <a:prstGeom prst="rect">
          <a:avLst/>
        </a:prstGeom>
      </xdr:spPr>
    </xdr:pic>
  </etc:cellImage>
  <etc:cellImage>
    <xdr:pic>
      <xdr:nvPicPr>
        <xdr:cNvPr id="29" name="ID_D073BD5DD86544508CB6F0A1C8486FD9"/>
        <xdr:cNvPicPr>
          <a:picLocks noChangeAspect="1"/>
        </xdr:cNvPicPr>
      </xdr:nvPicPr>
      <xdr:blipFill>
        <a:blip r:embed="rId25"/>
        <a:stretch>
          <a:fillRect/>
        </a:stretch>
      </xdr:blipFill>
      <xdr:spPr>
        <a:xfrm>
          <a:off x="3050540" y="18000980"/>
          <a:ext cx="930910" cy="513715"/>
        </a:xfrm>
        <a:prstGeom prst="rect">
          <a:avLst/>
        </a:prstGeom>
      </xdr:spPr>
    </xdr:pic>
  </etc:cellImage>
  <etc:cellImage>
    <xdr:pic>
      <xdr:nvPicPr>
        <xdr:cNvPr id="101" name="ID_87497B0C3FBD41668651EF22A9E0E716"/>
        <xdr:cNvPicPr>
          <a:picLocks noChangeAspect="1"/>
        </xdr:cNvPicPr>
      </xdr:nvPicPr>
      <xdr:blipFill>
        <a:blip r:embed="rId26"/>
        <a:stretch>
          <a:fillRect/>
        </a:stretch>
      </xdr:blipFill>
      <xdr:spPr>
        <a:xfrm>
          <a:off x="3132455" y="17588865"/>
          <a:ext cx="830580" cy="567690"/>
        </a:xfrm>
        <a:prstGeom prst="rect">
          <a:avLst/>
        </a:prstGeom>
      </xdr:spPr>
    </xdr:pic>
  </etc:cellImage>
  <etc:cellImage>
    <xdr:pic>
      <xdr:nvPicPr>
        <xdr:cNvPr id="69" name="ID_DD6C3B7540394BAE96141FCD606E8131"/>
        <xdr:cNvPicPr>
          <a:picLocks noChangeAspect="1"/>
        </xdr:cNvPicPr>
      </xdr:nvPicPr>
      <xdr:blipFill>
        <a:blip r:embed="rId27"/>
        <a:stretch>
          <a:fillRect/>
        </a:stretch>
      </xdr:blipFill>
      <xdr:spPr>
        <a:xfrm>
          <a:off x="2968625" y="17082135"/>
          <a:ext cx="953770" cy="514350"/>
        </a:xfrm>
        <a:prstGeom prst="rect">
          <a:avLst/>
        </a:prstGeom>
      </xdr:spPr>
    </xdr:pic>
  </etc:cellImage>
  <etc:cellImage>
    <xdr:pic>
      <xdr:nvPicPr>
        <xdr:cNvPr id="409" name="ID_25299D28328543898343E43585A23AD9"/>
        <xdr:cNvPicPr>
          <a:picLocks noChangeAspect="1" noChangeArrowheads="1"/>
        </xdr:cNvPicPr>
      </xdr:nvPicPr>
      <xdr:blipFill>
        <a:blip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3145790" y="16658590"/>
          <a:ext cx="762000" cy="41783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</etc:cellImage>
  <etc:cellImage>
    <xdr:pic>
      <xdr:nvPicPr>
        <xdr:cNvPr id="72" name="ID_E2F59B3B61634F8F8A44B168FED70FF9"/>
        <xdr:cNvPicPr>
          <a:picLocks noChangeAspect="1"/>
        </xdr:cNvPicPr>
      </xdr:nvPicPr>
      <xdr:blipFill>
        <a:blip r:embed="rId29"/>
        <a:stretch>
          <a:fillRect/>
        </a:stretch>
      </xdr:blipFill>
      <xdr:spPr>
        <a:xfrm>
          <a:off x="3023235" y="16102330"/>
          <a:ext cx="814705" cy="419100"/>
        </a:xfrm>
        <a:prstGeom prst="rect">
          <a:avLst/>
        </a:prstGeom>
      </xdr:spPr>
    </xdr:pic>
  </etc:cellImage>
  <etc:cellImage>
    <xdr:pic>
      <xdr:nvPicPr>
        <xdr:cNvPr id="30" name="ID_0A12067737674A3AA756C9CAFCCFBA51"/>
        <xdr:cNvPicPr>
          <a:picLocks noChangeAspect="1"/>
        </xdr:cNvPicPr>
      </xdr:nvPicPr>
      <xdr:blipFill>
        <a:blip r:embed="rId30"/>
        <a:stretch>
          <a:fillRect/>
        </a:stretch>
      </xdr:blipFill>
      <xdr:spPr>
        <a:xfrm>
          <a:off x="3063875" y="15799435"/>
          <a:ext cx="829945" cy="529590"/>
        </a:xfrm>
        <a:prstGeom prst="rect">
          <a:avLst/>
        </a:prstGeom>
      </xdr:spPr>
    </xdr:pic>
  </etc:cellImage>
  <etc:cellImage>
    <xdr:pic>
      <xdr:nvPicPr>
        <xdr:cNvPr id="76" name="ID_1946F56D48C449F9A9446AC078532B95"/>
        <xdr:cNvPicPr>
          <a:picLocks noChangeAspect="1"/>
        </xdr:cNvPicPr>
      </xdr:nvPicPr>
      <xdr:blipFill>
        <a:blip r:embed="rId31"/>
        <a:stretch>
          <a:fillRect/>
        </a:stretch>
      </xdr:blipFill>
      <xdr:spPr>
        <a:xfrm>
          <a:off x="3063875" y="15059660"/>
          <a:ext cx="822325" cy="487045"/>
        </a:xfrm>
        <a:prstGeom prst="rect">
          <a:avLst/>
        </a:prstGeom>
      </xdr:spPr>
    </xdr:pic>
  </etc:cellImage>
  <etc:cellImage>
    <xdr:pic>
      <xdr:nvPicPr>
        <xdr:cNvPr id="36" name="ID_D6D406F50E2C4193BF657BCAB98F26CD"/>
        <xdr:cNvPicPr>
          <a:picLocks noChangeAspect="1"/>
        </xdr:cNvPicPr>
      </xdr:nvPicPr>
      <xdr:blipFill>
        <a:blip r:embed="rId32"/>
        <a:stretch>
          <a:fillRect/>
        </a:stretch>
      </xdr:blipFill>
      <xdr:spPr>
        <a:xfrm>
          <a:off x="3131820" y="14622145"/>
          <a:ext cx="937895" cy="494665"/>
        </a:xfrm>
        <a:prstGeom prst="rect">
          <a:avLst/>
        </a:prstGeom>
      </xdr:spPr>
    </xdr:pic>
  </etc:cellImage>
  <etc:cellImage>
    <xdr:pic>
      <xdr:nvPicPr>
        <xdr:cNvPr id="71" name="ID_B3F359B22AF9440B95F09D7ECDF0FB98"/>
        <xdr:cNvPicPr>
          <a:picLocks noChangeAspect="1"/>
        </xdr:cNvPicPr>
      </xdr:nvPicPr>
      <xdr:blipFill>
        <a:blip r:embed="rId33"/>
        <a:stretch>
          <a:fillRect/>
        </a:stretch>
      </xdr:blipFill>
      <xdr:spPr>
        <a:xfrm>
          <a:off x="2955290" y="14088745"/>
          <a:ext cx="937895" cy="506095"/>
        </a:xfrm>
        <a:prstGeom prst="rect">
          <a:avLst/>
        </a:prstGeom>
      </xdr:spPr>
    </xdr:pic>
  </etc:cellImage>
  <etc:cellImage>
    <xdr:pic>
      <xdr:nvPicPr>
        <xdr:cNvPr id="67" name="ID_5777513439CC4C6C82ACFB3F814C9AAE"/>
        <xdr:cNvPicPr>
          <a:picLocks noChangeAspect="1"/>
        </xdr:cNvPicPr>
      </xdr:nvPicPr>
      <xdr:blipFill>
        <a:blip r:embed="rId34"/>
        <a:stretch>
          <a:fillRect/>
        </a:stretch>
      </xdr:blipFill>
      <xdr:spPr>
        <a:xfrm>
          <a:off x="3145790" y="13867765"/>
          <a:ext cx="830580" cy="487680"/>
        </a:xfrm>
        <a:prstGeom prst="rect">
          <a:avLst/>
        </a:prstGeom>
      </xdr:spPr>
    </xdr:pic>
  </etc:cellImage>
  <etc:cellImage>
    <xdr:pic>
      <xdr:nvPicPr>
        <xdr:cNvPr id="117" name="ID_44422030CE9F4201A3249027D689ADAF"/>
        <xdr:cNvPicPr>
          <a:picLocks noChangeAspect="1"/>
        </xdr:cNvPicPr>
      </xdr:nvPicPr>
      <xdr:blipFill>
        <a:blip r:embed="rId35"/>
        <a:stretch>
          <a:fillRect/>
        </a:stretch>
      </xdr:blipFill>
      <xdr:spPr>
        <a:xfrm>
          <a:off x="3050540" y="13213715"/>
          <a:ext cx="946150" cy="411480"/>
        </a:xfrm>
        <a:prstGeom prst="rect">
          <a:avLst/>
        </a:prstGeom>
      </xdr:spPr>
    </xdr:pic>
  </etc:cellImage>
  <etc:cellImage>
    <xdr:pic>
      <xdr:nvPicPr>
        <xdr:cNvPr id="77" name="ID_2FFBBE5769694E33B6204E2364B08EC2"/>
        <xdr:cNvPicPr>
          <a:picLocks noChangeAspect="1"/>
        </xdr:cNvPicPr>
      </xdr:nvPicPr>
      <xdr:blipFill>
        <a:blip r:embed="rId36"/>
        <a:stretch>
          <a:fillRect/>
        </a:stretch>
      </xdr:blipFill>
      <xdr:spPr>
        <a:xfrm>
          <a:off x="3077210" y="12543155"/>
          <a:ext cx="922655" cy="518160"/>
        </a:xfrm>
        <a:prstGeom prst="rect">
          <a:avLst/>
        </a:prstGeom>
      </xdr:spPr>
    </xdr:pic>
  </etc:cellImage>
  <etc:cellImage>
    <xdr:pic>
      <xdr:nvPicPr>
        <xdr:cNvPr id="103" name="ID_64321DE7EE81457AA49C4B781C1B5109"/>
        <xdr:cNvPicPr>
          <a:picLocks noChangeAspect="1"/>
        </xdr:cNvPicPr>
      </xdr:nvPicPr>
      <xdr:blipFill>
        <a:blip r:embed="rId37"/>
        <a:stretch>
          <a:fillRect/>
        </a:stretch>
      </xdr:blipFill>
      <xdr:spPr>
        <a:xfrm>
          <a:off x="2805430" y="12125960"/>
          <a:ext cx="829945" cy="487680"/>
        </a:xfrm>
        <a:prstGeom prst="rect">
          <a:avLst/>
        </a:prstGeom>
      </xdr:spPr>
    </xdr:pic>
  </etc:cellImage>
  <etc:cellImage>
    <xdr:pic>
      <xdr:nvPicPr>
        <xdr:cNvPr id="431" name="ID_E71710F4E55542A297C634515E378F70"/>
        <xdr:cNvPicPr>
          <a:picLocks noChangeAspect="1"/>
        </xdr:cNvPicPr>
      </xdr:nvPicPr>
      <xdr:blipFill>
        <a:blip r:embed="rId38"/>
        <a:stretch>
          <a:fillRect/>
        </a:stretch>
      </xdr:blipFill>
      <xdr:spPr>
        <a:xfrm>
          <a:off x="3173095" y="11414760"/>
          <a:ext cx="815340" cy="44958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41" name="ID_6FBAD6AC63644D058FD2532F2E73F674"/>
        <xdr:cNvPicPr>
          <a:picLocks noChangeAspect="1" noChangeArrowheads="1"/>
        </xdr:cNvPicPr>
      </xdr:nvPicPr>
      <xdr:blipFill>
        <a:blip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3145790" y="10923905"/>
          <a:ext cx="447675" cy="571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</etc:cellImage>
  <etc:cellImage>
    <xdr:pic>
      <xdr:nvPicPr>
        <xdr:cNvPr id="123" name="ID_347DFF71F3484DB0B3F1A68424DA2D3D"/>
        <xdr:cNvPicPr>
          <a:picLocks noChangeAspect="1"/>
        </xdr:cNvPicPr>
      </xdr:nvPicPr>
      <xdr:blipFill>
        <a:blip r:embed="rId40"/>
        <a:stretch>
          <a:fillRect/>
        </a:stretch>
      </xdr:blipFill>
      <xdr:spPr>
        <a:xfrm>
          <a:off x="2995930" y="10330180"/>
          <a:ext cx="830580" cy="510540"/>
        </a:xfrm>
        <a:prstGeom prst="rect">
          <a:avLst/>
        </a:prstGeom>
      </xdr:spPr>
    </xdr:pic>
  </etc:cellImage>
  <etc:cellImage>
    <xdr:pic>
      <xdr:nvPicPr>
        <xdr:cNvPr id="105" name="ID_FC1F9FF659E94A9B8DE1206D133485F0"/>
        <xdr:cNvPicPr>
          <a:picLocks noChangeAspect="1"/>
        </xdr:cNvPicPr>
      </xdr:nvPicPr>
      <xdr:blipFill>
        <a:blip r:embed="rId41"/>
        <a:stretch>
          <a:fillRect/>
        </a:stretch>
      </xdr:blipFill>
      <xdr:spPr>
        <a:xfrm>
          <a:off x="3009265" y="9915525"/>
          <a:ext cx="830580" cy="589280"/>
        </a:xfrm>
        <a:prstGeom prst="rect">
          <a:avLst/>
        </a:prstGeom>
      </xdr:spPr>
    </xdr:pic>
  </etc:cellImage>
  <etc:cellImage>
    <xdr:pic>
      <xdr:nvPicPr>
        <xdr:cNvPr id="116" name="ID_FD2BBE49A69840E1B2A0CB5766DD885C"/>
        <xdr:cNvPicPr>
          <a:picLocks noChangeAspect="1"/>
        </xdr:cNvPicPr>
      </xdr:nvPicPr>
      <xdr:blipFill>
        <a:blip r:embed="rId42"/>
        <a:stretch>
          <a:fillRect/>
        </a:stretch>
      </xdr:blipFill>
      <xdr:spPr>
        <a:xfrm>
          <a:off x="2996565" y="9505315"/>
          <a:ext cx="930910" cy="434340"/>
        </a:xfrm>
        <a:prstGeom prst="rect">
          <a:avLst/>
        </a:prstGeom>
      </xdr:spPr>
    </xdr:pic>
  </etc:cellImage>
  <etc:cellImage>
    <xdr:pic>
      <xdr:nvPicPr>
        <xdr:cNvPr id="315" name="ID_E3688292F600429C875D6C350344C15F"/>
        <xdr:cNvPicPr>
          <a:picLocks noChangeAspect="1"/>
        </xdr:cNvPicPr>
      </xdr:nvPicPr>
      <xdr:blipFill>
        <a:blip r:embed="rId43"/>
        <a:stretch>
          <a:fillRect/>
        </a:stretch>
      </xdr:blipFill>
      <xdr:spPr>
        <a:xfrm>
          <a:off x="3050540" y="8850630"/>
          <a:ext cx="600075" cy="41402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33" name="ID_2E4D639AF7AA43DCA0A8BD7B8FD97C12"/>
        <xdr:cNvPicPr>
          <a:picLocks noChangeAspect="1"/>
        </xdr:cNvPicPr>
      </xdr:nvPicPr>
      <xdr:blipFill>
        <a:blip r:embed="rId44"/>
        <a:stretch>
          <a:fillRect/>
        </a:stretch>
      </xdr:blipFill>
      <xdr:spPr>
        <a:xfrm>
          <a:off x="3376930" y="8051800"/>
          <a:ext cx="190500" cy="42989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32" name="ID_2F7D4319F64C4AB99D67B1DF057964B6"/>
        <xdr:cNvPicPr>
          <a:picLocks noChangeAspect="1"/>
        </xdr:cNvPicPr>
      </xdr:nvPicPr>
      <xdr:blipFill>
        <a:blip r:embed="rId45"/>
        <a:stretch>
          <a:fillRect/>
        </a:stretch>
      </xdr:blipFill>
      <xdr:spPr>
        <a:xfrm>
          <a:off x="3349625" y="7558405"/>
          <a:ext cx="476250" cy="33845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26" name="ID_FBE7922414CE49CD9D371AE38AE0A136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3009900" y="36404550"/>
          <a:ext cx="938530" cy="912495"/>
        </a:xfrm>
        <a:prstGeom prst="rect">
          <a:avLst/>
        </a:prstGeom>
      </xdr:spPr>
    </xdr:pic>
  </etc:cellImage>
  <etc:cellImage>
    <xdr:pic>
      <xdr:nvPicPr>
        <xdr:cNvPr id="503" name="ID_99DB757B508E43A2884F5CE7AD2F06DD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3308985" y="40228520"/>
          <a:ext cx="353060" cy="30734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04" name="ID_592D4241BB9C44ABB413972F4A9225F6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2927350" y="40700960"/>
          <a:ext cx="1247140" cy="31559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17" name="ID_165FDC8C8CAA4E9CB9D6A1A8FD87B818" descr="6044_650"/>
        <xdr:cNvPicPr>
          <a:picLocks noChangeAspect="1"/>
        </xdr:cNvPicPr>
      </xdr:nvPicPr>
      <xdr:blipFill>
        <a:blip r:embed="rId12" cstate="print"/>
        <a:stretch>
          <a:fillRect/>
        </a:stretch>
      </xdr:blipFill>
      <xdr:spPr>
        <a:xfrm>
          <a:off x="3404235" y="41459150"/>
          <a:ext cx="180340" cy="42799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19" name="ID_08B7F3F4F6364DB480DE905FD26A46D4"/>
        <xdr:cNvPicPr>
          <a:picLocks noChangeAspect="1"/>
        </xdr:cNvPicPr>
      </xdr:nvPicPr>
      <xdr:blipFill>
        <a:blip r:embed="rId14" cstate="print"/>
        <a:stretch>
          <a:fillRect/>
        </a:stretch>
      </xdr:blipFill>
      <xdr:spPr>
        <a:xfrm>
          <a:off x="3281680" y="42433875"/>
          <a:ext cx="380365" cy="38036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21" name="ID_773B968F0BC949959006B7EA2279EB3D"/>
        <xdr:cNvPicPr>
          <a:picLocks noChangeAspect="1"/>
        </xdr:cNvPicPr>
      </xdr:nvPicPr>
      <xdr:blipFill>
        <a:blip r:embed="rId45"/>
        <a:stretch>
          <a:fillRect/>
        </a:stretch>
      </xdr:blipFill>
      <xdr:spPr>
        <a:xfrm>
          <a:off x="2887345" y="43173650"/>
          <a:ext cx="476250" cy="33845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" name="ID_D66A8F078F8D43E988610D7F0B5DE11F"/>
        <xdr:cNvPicPr>
          <a:picLocks noChangeAspect="1"/>
        </xdr:cNvPicPr>
      </xdr:nvPicPr>
      <xdr:blipFill>
        <a:blip r:embed="rId44"/>
        <a:stretch>
          <a:fillRect/>
        </a:stretch>
      </xdr:blipFill>
      <xdr:spPr>
        <a:xfrm>
          <a:off x="3376930" y="43785155"/>
          <a:ext cx="190500" cy="42989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02" name="ID_48B847C3CA8D4EF6AE57A4EC42C5B8DA"/>
        <xdr:cNvPicPr>
          <a:picLocks noChangeAspect="1"/>
        </xdr:cNvPicPr>
      </xdr:nvPicPr>
      <xdr:blipFill>
        <a:blip r:embed="rId43"/>
        <a:stretch>
          <a:fillRect/>
        </a:stretch>
      </xdr:blipFill>
      <xdr:spPr>
        <a:xfrm>
          <a:off x="3145790" y="44587795"/>
          <a:ext cx="600075" cy="41402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21" name="ID_0D9B3884F2154B5991C1A9C2235FF999"/>
        <xdr:cNvPicPr>
          <a:picLocks noChangeAspect="1"/>
        </xdr:cNvPicPr>
      </xdr:nvPicPr>
      <xdr:blipFill>
        <a:blip r:embed="rId42"/>
        <a:stretch>
          <a:fillRect/>
        </a:stretch>
      </xdr:blipFill>
      <xdr:spPr>
        <a:xfrm>
          <a:off x="2982595" y="45319950"/>
          <a:ext cx="930910" cy="434340"/>
        </a:xfrm>
        <a:prstGeom prst="rect">
          <a:avLst/>
        </a:prstGeom>
      </xdr:spPr>
    </xdr:pic>
  </etc:cellImage>
  <etc:cellImage>
    <xdr:pic>
      <xdr:nvPicPr>
        <xdr:cNvPr id="519" name="ID_2355DBBDF2DD410FA6069A0239BBA53A"/>
        <xdr:cNvPicPr>
          <a:picLocks noChangeAspect="1"/>
        </xdr:cNvPicPr>
      </xdr:nvPicPr>
      <xdr:blipFill>
        <a:blip r:embed="rId41"/>
        <a:stretch>
          <a:fillRect/>
        </a:stretch>
      </xdr:blipFill>
      <xdr:spPr>
        <a:xfrm>
          <a:off x="3187065" y="46050835"/>
          <a:ext cx="830580" cy="589280"/>
        </a:xfrm>
        <a:prstGeom prst="rect">
          <a:avLst/>
        </a:prstGeom>
      </xdr:spPr>
    </xdr:pic>
  </etc:cellImage>
  <etc:cellImage>
    <xdr:pic>
      <xdr:nvPicPr>
        <xdr:cNvPr id="523" name="ID_15F5DB74EDD84156902D541D9A744A08"/>
        <xdr:cNvPicPr>
          <a:picLocks noChangeAspect="1"/>
        </xdr:cNvPicPr>
      </xdr:nvPicPr>
      <xdr:blipFill>
        <a:blip r:embed="rId40"/>
        <a:stretch>
          <a:fillRect/>
        </a:stretch>
      </xdr:blipFill>
      <xdr:spPr>
        <a:xfrm>
          <a:off x="2982595" y="47107475"/>
          <a:ext cx="830580" cy="510540"/>
        </a:xfrm>
        <a:prstGeom prst="rect">
          <a:avLst/>
        </a:prstGeom>
      </xdr:spPr>
    </xdr:pic>
  </etc:cellImage>
  <etc:cellImage>
    <xdr:pic>
      <xdr:nvPicPr>
        <xdr:cNvPr id="524" name="ID_22D58293228D4FCE8374DB532B3067B1"/>
        <xdr:cNvPicPr>
          <a:picLocks noChangeAspect="1" noChangeArrowheads="1"/>
        </xdr:cNvPicPr>
      </xdr:nvPicPr>
      <xdr:blipFill>
        <a:blip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3268345" y="48108870"/>
          <a:ext cx="447675" cy="571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</etc:cellImage>
  <etc:cellImage>
    <xdr:pic>
      <xdr:nvPicPr>
        <xdr:cNvPr id="420" name="ID_F0CAD358585242E693740EA08B82417F"/>
        <xdr:cNvPicPr>
          <a:picLocks noChangeAspect="1"/>
        </xdr:cNvPicPr>
      </xdr:nvPicPr>
      <xdr:blipFill>
        <a:blip r:embed="rId38"/>
        <a:stretch>
          <a:fillRect/>
        </a:stretch>
      </xdr:blipFill>
      <xdr:spPr>
        <a:xfrm>
          <a:off x="3009265" y="49234090"/>
          <a:ext cx="815340" cy="44958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13" name="ID_AF168BEAF45046FCAD4344784ED5095D"/>
        <xdr:cNvPicPr>
          <a:picLocks noChangeAspect="1"/>
        </xdr:cNvPicPr>
      </xdr:nvPicPr>
      <xdr:blipFill>
        <a:blip r:embed="rId36"/>
        <a:stretch>
          <a:fillRect/>
        </a:stretch>
      </xdr:blipFill>
      <xdr:spPr>
        <a:xfrm>
          <a:off x="2955290" y="51276250"/>
          <a:ext cx="923290" cy="518160"/>
        </a:xfrm>
        <a:prstGeom prst="rect">
          <a:avLst/>
        </a:prstGeom>
      </xdr:spPr>
    </xdr:pic>
  </etc:cellImage>
  <etc:cellImage>
    <xdr:pic>
      <xdr:nvPicPr>
        <xdr:cNvPr id="518" name="ID_E8BC452D47424ED8BD3B5A68F2C922A2"/>
        <xdr:cNvPicPr>
          <a:picLocks noChangeAspect="1"/>
        </xdr:cNvPicPr>
      </xdr:nvPicPr>
      <xdr:blipFill>
        <a:blip r:embed="rId37"/>
        <a:stretch>
          <a:fillRect/>
        </a:stretch>
      </xdr:blipFill>
      <xdr:spPr>
        <a:xfrm>
          <a:off x="3390265" y="50288825"/>
          <a:ext cx="830580" cy="487680"/>
        </a:xfrm>
        <a:prstGeom prst="rect">
          <a:avLst/>
        </a:prstGeom>
      </xdr:spPr>
    </xdr:pic>
  </etc:cellImage>
  <etc:cellImage>
    <xdr:pic>
      <xdr:nvPicPr>
        <xdr:cNvPr id="522" name="ID_3308B06BA75043C6A70E785828E50EE2"/>
        <xdr:cNvPicPr>
          <a:picLocks noChangeAspect="1"/>
        </xdr:cNvPicPr>
      </xdr:nvPicPr>
      <xdr:blipFill>
        <a:blip r:embed="rId35"/>
        <a:stretch>
          <a:fillRect/>
        </a:stretch>
      </xdr:blipFill>
      <xdr:spPr>
        <a:xfrm>
          <a:off x="2914650" y="52202715"/>
          <a:ext cx="946150" cy="412115"/>
        </a:xfrm>
        <a:prstGeom prst="rect">
          <a:avLst/>
        </a:prstGeom>
      </xdr:spPr>
    </xdr:pic>
  </etc:cellImage>
  <etc:cellImage>
    <xdr:pic>
      <xdr:nvPicPr>
        <xdr:cNvPr id="508" name="ID_48501AF7EF19492094A5140500640393"/>
        <xdr:cNvPicPr>
          <a:picLocks noChangeAspect="1"/>
        </xdr:cNvPicPr>
      </xdr:nvPicPr>
      <xdr:blipFill>
        <a:blip r:embed="rId34"/>
        <a:stretch>
          <a:fillRect/>
        </a:stretch>
      </xdr:blipFill>
      <xdr:spPr>
        <a:xfrm>
          <a:off x="2982595" y="53214905"/>
          <a:ext cx="830580" cy="487680"/>
        </a:xfrm>
        <a:prstGeom prst="rect">
          <a:avLst/>
        </a:prstGeom>
      </xdr:spPr>
    </xdr:pic>
  </etc:cellImage>
  <etc:cellImage>
    <xdr:pic>
      <xdr:nvPicPr>
        <xdr:cNvPr id="510" name="ID_348A46B4F26746749D6F62394BF4A472"/>
        <xdr:cNvPicPr>
          <a:picLocks noChangeAspect="1"/>
        </xdr:cNvPicPr>
      </xdr:nvPicPr>
      <xdr:blipFill>
        <a:blip r:embed="rId33"/>
        <a:stretch>
          <a:fillRect/>
        </a:stretch>
      </xdr:blipFill>
      <xdr:spPr>
        <a:xfrm>
          <a:off x="2914650" y="54397910"/>
          <a:ext cx="938530" cy="506730"/>
        </a:xfrm>
        <a:prstGeom prst="rect">
          <a:avLst/>
        </a:prstGeom>
      </xdr:spPr>
    </xdr:pic>
  </etc:cellImage>
  <etc:cellImage>
    <xdr:pic>
      <xdr:nvPicPr>
        <xdr:cNvPr id="507" name="ID_241030DCAF0B4FBCB4A799A869418673"/>
        <xdr:cNvPicPr>
          <a:picLocks noChangeAspect="1"/>
        </xdr:cNvPicPr>
      </xdr:nvPicPr>
      <xdr:blipFill>
        <a:blip r:embed="rId32"/>
        <a:stretch>
          <a:fillRect/>
        </a:stretch>
      </xdr:blipFill>
      <xdr:spPr>
        <a:xfrm>
          <a:off x="2982595" y="55622825"/>
          <a:ext cx="938530" cy="495300"/>
        </a:xfrm>
        <a:prstGeom prst="rect">
          <a:avLst/>
        </a:prstGeom>
      </xdr:spPr>
    </xdr:pic>
  </etc:cellImage>
  <etc:cellImage>
    <xdr:pic>
      <xdr:nvPicPr>
        <xdr:cNvPr id="512" name="ID_EB2034AAD36B4370B5E5A8F319213C53"/>
        <xdr:cNvPicPr>
          <a:picLocks noChangeAspect="1"/>
        </xdr:cNvPicPr>
      </xdr:nvPicPr>
      <xdr:blipFill>
        <a:blip r:embed="rId31"/>
        <a:stretch>
          <a:fillRect/>
        </a:stretch>
      </xdr:blipFill>
      <xdr:spPr>
        <a:xfrm>
          <a:off x="3159760" y="56602630"/>
          <a:ext cx="822325" cy="487680"/>
        </a:xfrm>
        <a:prstGeom prst="rect">
          <a:avLst/>
        </a:prstGeom>
      </xdr:spPr>
    </xdr:pic>
  </etc:cellImage>
  <etc:cellImage>
    <xdr:pic>
      <xdr:nvPicPr>
        <xdr:cNvPr id="506" name="ID_A841516C31BF4D5F838B5F4311836E85"/>
        <xdr:cNvPicPr>
          <a:picLocks noChangeAspect="1"/>
        </xdr:cNvPicPr>
      </xdr:nvPicPr>
      <xdr:blipFill>
        <a:blip r:embed="rId30"/>
        <a:stretch>
          <a:fillRect/>
        </a:stretch>
      </xdr:blipFill>
      <xdr:spPr>
        <a:xfrm>
          <a:off x="3118485" y="57971690"/>
          <a:ext cx="830580" cy="529590"/>
        </a:xfrm>
        <a:prstGeom prst="rect">
          <a:avLst/>
        </a:prstGeom>
      </xdr:spPr>
    </xdr:pic>
  </etc:cellImage>
  <etc:cellImage>
    <xdr:pic>
      <xdr:nvPicPr>
        <xdr:cNvPr id="511" name="ID_F14FA992E79649109B1FE335338BA044"/>
        <xdr:cNvPicPr>
          <a:picLocks noChangeAspect="1"/>
        </xdr:cNvPicPr>
      </xdr:nvPicPr>
      <xdr:blipFill>
        <a:blip r:embed="rId29"/>
        <a:stretch>
          <a:fillRect/>
        </a:stretch>
      </xdr:blipFill>
      <xdr:spPr>
        <a:xfrm>
          <a:off x="2968625" y="59227085"/>
          <a:ext cx="815340" cy="419100"/>
        </a:xfrm>
        <a:prstGeom prst="rect">
          <a:avLst/>
        </a:prstGeom>
      </xdr:spPr>
    </xdr:pic>
  </etc:cellImage>
  <etc:cellImage>
    <xdr:pic>
      <xdr:nvPicPr>
        <xdr:cNvPr id="416" name="ID_1A34970D61D441F380D5C5B55CA744FE"/>
        <xdr:cNvPicPr>
          <a:picLocks noChangeAspect="1" noChangeArrowheads="1"/>
        </xdr:cNvPicPr>
      </xdr:nvPicPr>
      <xdr:blipFill>
        <a:blip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3105150" y="60084335"/>
          <a:ext cx="762000" cy="41783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</etc:cellImage>
  <etc:cellImage>
    <xdr:pic>
      <xdr:nvPicPr>
        <xdr:cNvPr id="509" name="ID_ED925D1A05B94A128A2F353522747C80"/>
        <xdr:cNvPicPr>
          <a:picLocks noChangeAspect="1"/>
        </xdr:cNvPicPr>
      </xdr:nvPicPr>
      <xdr:blipFill>
        <a:blip r:embed="rId27"/>
        <a:stretch>
          <a:fillRect/>
        </a:stretch>
      </xdr:blipFill>
      <xdr:spPr>
        <a:xfrm>
          <a:off x="3009265" y="61074300"/>
          <a:ext cx="953770" cy="514350"/>
        </a:xfrm>
        <a:prstGeom prst="rect">
          <a:avLst/>
        </a:prstGeom>
      </xdr:spPr>
    </xdr:pic>
  </etc:cellImage>
  <etc:cellImage>
    <xdr:pic>
      <xdr:nvPicPr>
        <xdr:cNvPr id="517" name="ID_FF5D432DFD264641B4E0EAA421BFE31E"/>
        <xdr:cNvPicPr>
          <a:picLocks noChangeAspect="1"/>
        </xdr:cNvPicPr>
      </xdr:nvPicPr>
      <xdr:blipFill>
        <a:blip r:embed="rId26"/>
        <a:stretch>
          <a:fillRect/>
        </a:stretch>
      </xdr:blipFill>
      <xdr:spPr>
        <a:xfrm>
          <a:off x="3200400" y="62011560"/>
          <a:ext cx="830580" cy="567690"/>
        </a:xfrm>
        <a:prstGeom prst="rect">
          <a:avLst/>
        </a:prstGeom>
      </xdr:spPr>
    </xdr:pic>
  </etc:cellImage>
  <etc:cellImage>
    <xdr:pic>
      <xdr:nvPicPr>
        <xdr:cNvPr id="505" name="ID_D4D3B4191FB54EEABEF04D1799744019"/>
        <xdr:cNvPicPr>
          <a:picLocks noChangeAspect="1"/>
        </xdr:cNvPicPr>
      </xdr:nvPicPr>
      <xdr:blipFill>
        <a:blip r:embed="rId25"/>
        <a:stretch>
          <a:fillRect/>
        </a:stretch>
      </xdr:blipFill>
      <xdr:spPr>
        <a:xfrm>
          <a:off x="2927985" y="63001525"/>
          <a:ext cx="930910" cy="514350"/>
        </a:xfrm>
        <a:prstGeom prst="rect">
          <a:avLst/>
        </a:prstGeom>
      </xdr:spPr>
    </xdr:pic>
  </etc:cellImage>
  <etc:cellImage>
    <xdr:pic>
      <xdr:nvPicPr>
        <xdr:cNvPr id="514" name="ID_D96C230E81F345879F5987C0FB613979"/>
        <xdr:cNvPicPr>
          <a:picLocks noChangeAspect="1"/>
        </xdr:cNvPicPr>
      </xdr:nvPicPr>
      <xdr:blipFill>
        <a:blip r:embed="rId24"/>
        <a:stretch>
          <a:fillRect/>
        </a:stretch>
      </xdr:blipFill>
      <xdr:spPr>
        <a:xfrm>
          <a:off x="3118485" y="64038480"/>
          <a:ext cx="830580" cy="493395"/>
        </a:xfrm>
        <a:prstGeom prst="rect">
          <a:avLst/>
        </a:prstGeom>
      </xdr:spPr>
    </xdr:pic>
  </etc:cellImage>
  <etc:cellImage>
    <xdr:pic>
      <xdr:nvPicPr>
        <xdr:cNvPr id="515" name="ID_AF245103D0BB4858A61FF92A3206E789"/>
        <xdr:cNvPicPr>
          <a:picLocks noChangeAspect="1"/>
        </xdr:cNvPicPr>
      </xdr:nvPicPr>
      <xdr:blipFill>
        <a:blip r:embed="rId23"/>
        <a:stretch>
          <a:fillRect/>
        </a:stretch>
      </xdr:blipFill>
      <xdr:spPr>
        <a:xfrm>
          <a:off x="2941320" y="65145285"/>
          <a:ext cx="1121410" cy="514350"/>
        </a:xfrm>
        <a:prstGeom prst="rect">
          <a:avLst/>
        </a:prstGeom>
      </xdr:spPr>
    </xdr:pic>
  </etc:cellImage>
  <etc:cellImage>
    <xdr:pic>
      <xdr:nvPicPr>
        <xdr:cNvPr id="525" name="ID_B11BE96CD7EE4288B20A69EDFF497626"/>
        <xdr:cNvPicPr>
          <a:picLocks noChangeAspect="1" noChangeArrowheads="1"/>
        </xdr:cNvPicPr>
      </xdr:nvPicPr>
      <xdr:blipFill>
        <a:blip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3404235" y="66417190"/>
          <a:ext cx="746760" cy="40068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</etc:cellImage>
  <etc:cellImage>
    <xdr:pic>
      <xdr:nvPicPr>
        <xdr:cNvPr id="429" name="ID_4819D7DBCB6445B58ACCDFF2845A8653"/>
        <xdr:cNvPicPr>
          <a:picLocks noChangeAspect="1"/>
        </xdr:cNvPicPr>
      </xdr:nvPicPr>
      <xdr:blipFill>
        <a:blip r:embed="rId21"/>
        <a:stretch>
          <a:fillRect/>
        </a:stretch>
      </xdr:blipFill>
      <xdr:spPr>
        <a:xfrm>
          <a:off x="2995930" y="67013455"/>
          <a:ext cx="984885" cy="69659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25" name="ID_4267BFD550564A9DA2BC7CA3B120C525"/>
        <xdr:cNvPicPr>
          <a:picLocks noChangeAspect="1"/>
        </xdr:cNvPicPr>
      </xdr:nvPicPr>
      <xdr:blipFill>
        <a:blip r:embed="rId20"/>
        <a:stretch>
          <a:fillRect/>
        </a:stretch>
      </xdr:blipFill>
      <xdr:spPr>
        <a:xfrm>
          <a:off x="3241040" y="68077080"/>
          <a:ext cx="639445" cy="657860"/>
        </a:xfrm>
        <a:prstGeom prst="rect">
          <a:avLst/>
        </a:prstGeom>
        <a:noFill/>
        <a:ln w="1">
          <a:noFill/>
        </a:ln>
      </xdr:spPr>
    </xdr:pic>
  </etc:cellImage>
  <etc:cellImage>
    <xdr:pic>
      <xdr:nvPicPr>
        <xdr:cNvPr id="427" name="ID_7BE110CA629D4D98828EC00FF12B6A41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3213735" y="69092445"/>
          <a:ext cx="810895" cy="551180"/>
        </a:xfrm>
        <a:prstGeom prst="rect">
          <a:avLst/>
        </a:prstGeom>
        <a:noFill/>
        <a:ln w="1">
          <a:noFill/>
        </a:ln>
      </xdr:spPr>
    </xdr:pic>
  </etc:cellImage>
  <etc:cellImage>
    <xdr:pic>
      <xdr:nvPicPr>
        <xdr:cNvPr id="428" name="ID_A2E97FF18D8A40DB8EC291B66207870C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3173095" y="70011290"/>
          <a:ext cx="1089025" cy="568960"/>
        </a:xfrm>
        <a:prstGeom prst="rect">
          <a:avLst/>
        </a:prstGeom>
        <a:noFill/>
        <a:ln w="1">
          <a:noFill/>
        </a:ln>
      </xdr:spPr>
    </xdr:pic>
  </etc:cellImage>
  <etc:cellImage>
    <xdr:pic>
      <xdr:nvPicPr>
        <xdr:cNvPr id="516" name="ID_3BF225EB0DF5465EB6FCD0C9CAD83F0A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3105150" y="70975855"/>
          <a:ext cx="901065" cy="529590"/>
        </a:xfrm>
        <a:prstGeom prst="rect">
          <a:avLst/>
        </a:prstGeom>
      </xdr:spPr>
    </xdr:pic>
  </etc:cellImage>
  <etc:cellImage>
    <xdr:pic>
      <xdr:nvPicPr>
        <xdr:cNvPr id="520" name="ID_BD82295C82C8405FB32B70D92F5AB871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3213735" y="71753730"/>
          <a:ext cx="822960" cy="544830"/>
        </a:xfrm>
        <a:prstGeom prst="rect">
          <a:avLst/>
        </a:prstGeom>
      </xdr:spPr>
    </xdr:pic>
  </etc:cellImage>
  <etc:cellImage>
    <xdr:pic>
      <xdr:nvPicPr>
        <xdr:cNvPr id="6" name="ID_5CECD2A4DDC740EF862E85922E8AC037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2982595" y="72660510"/>
          <a:ext cx="934720" cy="634365"/>
        </a:xfrm>
        <a:prstGeom prst="rect">
          <a:avLst/>
        </a:prstGeom>
      </xdr:spPr>
    </xdr:pic>
  </etc:cellImage>
  <etc:cellImage>
    <xdr:pic>
      <xdr:nvPicPr>
        <xdr:cNvPr id="552" name="ID_10471927A52F426EA72DB25035919CB7"/>
        <xdr:cNvPicPr>
          <a:picLocks noChangeAspect="1"/>
        </xdr:cNvPicPr>
      </xdr:nvPicPr>
      <xdr:blipFill>
        <a:blip r:embed="rId46"/>
        <a:stretch>
          <a:fillRect/>
        </a:stretch>
      </xdr:blipFill>
      <xdr:spPr>
        <a:xfrm>
          <a:off x="3009265" y="106141520"/>
          <a:ext cx="782955" cy="103695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53" name="ID_042FFFB4F4E0447099F32BE7EA83D43E"/>
        <xdr:cNvPicPr>
          <a:picLocks noChangeAspect="1"/>
        </xdr:cNvPicPr>
      </xdr:nvPicPr>
      <xdr:blipFill>
        <a:blip r:embed="rId47"/>
        <a:stretch>
          <a:fillRect/>
        </a:stretch>
      </xdr:blipFill>
      <xdr:spPr>
        <a:xfrm>
          <a:off x="2730500" y="107522010"/>
          <a:ext cx="1290320" cy="9398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54" name="ID_A90DE7D4FC79437BAFBC56D6FA3B9B15"/>
        <xdr:cNvPicPr>
          <a:picLocks noChangeAspect="1"/>
        </xdr:cNvPicPr>
      </xdr:nvPicPr>
      <xdr:blipFill>
        <a:blip r:embed="rId48"/>
        <a:stretch>
          <a:fillRect/>
        </a:stretch>
      </xdr:blipFill>
      <xdr:spPr>
        <a:xfrm>
          <a:off x="2899410" y="108814870"/>
          <a:ext cx="942340" cy="92519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55" name="ID_8F23D72094FC4341AD36155E20A84695"/>
        <xdr:cNvPicPr>
          <a:picLocks noChangeAspect="1"/>
        </xdr:cNvPicPr>
      </xdr:nvPicPr>
      <xdr:blipFill>
        <a:blip r:embed="rId49"/>
        <a:stretch>
          <a:fillRect/>
        </a:stretch>
      </xdr:blipFill>
      <xdr:spPr>
        <a:xfrm>
          <a:off x="2950845" y="110116620"/>
          <a:ext cx="1022985" cy="101346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56" name="ID_546DD258DA8B4A698E11EBB0B194002E"/>
        <xdr:cNvPicPr>
          <a:picLocks noChangeAspect="1"/>
        </xdr:cNvPicPr>
      </xdr:nvPicPr>
      <xdr:blipFill>
        <a:blip r:embed="rId50"/>
        <a:stretch>
          <a:fillRect/>
        </a:stretch>
      </xdr:blipFill>
      <xdr:spPr>
        <a:xfrm>
          <a:off x="2881630" y="111566325"/>
          <a:ext cx="727075" cy="71945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63" name="ID_9C6C80CB677A4B068D167F052066375D"/>
        <xdr:cNvPicPr>
          <a:picLocks noChangeAspect="1"/>
        </xdr:cNvPicPr>
      </xdr:nvPicPr>
      <xdr:blipFill>
        <a:blip r:embed="rId51"/>
        <a:stretch>
          <a:fillRect/>
        </a:stretch>
      </xdr:blipFill>
      <xdr:spPr>
        <a:xfrm>
          <a:off x="2980690" y="112596295"/>
          <a:ext cx="768350" cy="101790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64" name="ID_1217292EDE1F4A86AF019F6519C81337"/>
        <xdr:cNvPicPr>
          <a:picLocks noChangeAspect="1"/>
        </xdr:cNvPicPr>
      </xdr:nvPicPr>
      <xdr:blipFill>
        <a:blip r:embed="rId52"/>
        <a:stretch>
          <a:fillRect/>
        </a:stretch>
      </xdr:blipFill>
      <xdr:spPr>
        <a:xfrm rot="5400000">
          <a:off x="3045460" y="113812320"/>
          <a:ext cx="1052195" cy="123063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65" name="ID_EE6E061F953F4E6B95603D149A80ED8D"/>
        <xdr:cNvPicPr>
          <a:picLocks noChangeAspect="1"/>
        </xdr:cNvPicPr>
      </xdr:nvPicPr>
      <xdr:blipFill>
        <a:blip r:embed="rId53"/>
        <a:stretch>
          <a:fillRect/>
        </a:stretch>
      </xdr:blipFill>
      <xdr:spPr>
        <a:xfrm>
          <a:off x="3031490" y="115188365"/>
          <a:ext cx="1129665" cy="105981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66" name="ID_30B5D24B1A3E4F6FB807CAC5FADC61CC"/>
        <xdr:cNvPicPr>
          <a:picLocks noChangeAspect="1"/>
        </xdr:cNvPicPr>
      </xdr:nvPicPr>
      <xdr:blipFill>
        <a:blip r:embed="rId54"/>
        <a:stretch>
          <a:fillRect/>
        </a:stretch>
      </xdr:blipFill>
      <xdr:spPr>
        <a:xfrm>
          <a:off x="2787650" y="116493925"/>
          <a:ext cx="1429385" cy="93408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69" name="ID_A58BBEA053B543989F93C054C823DF33"/>
        <xdr:cNvPicPr>
          <a:picLocks noChangeAspect="1"/>
        </xdr:cNvPicPr>
      </xdr:nvPicPr>
      <xdr:blipFill>
        <a:blip r:embed="rId55"/>
        <a:stretch>
          <a:fillRect/>
        </a:stretch>
      </xdr:blipFill>
      <xdr:spPr>
        <a:xfrm>
          <a:off x="2938780" y="117828060"/>
          <a:ext cx="1152525" cy="101727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70" name="ID_D46B311E10694E3C90C7C9DE940A4747"/>
        <xdr:cNvPicPr>
          <a:picLocks noChangeAspect="1"/>
        </xdr:cNvPicPr>
      </xdr:nvPicPr>
      <xdr:blipFill>
        <a:blip r:embed="rId56"/>
        <a:stretch>
          <a:fillRect/>
        </a:stretch>
      </xdr:blipFill>
      <xdr:spPr>
        <a:xfrm>
          <a:off x="2893695" y="119144415"/>
          <a:ext cx="1129665" cy="95059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71" name="ID_A4782DD71729498DB198F2E70748D03B"/>
        <xdr:cNvPicPr>
          <a:picLocks noChangeAspect="1"/>
        </xdr:cNvPicPr>
      </xdr:nvPicPr>
      <xdr:blipFill>
        <a:blip r:embed="rId57"/>
        <a:stretch>
          <a:fillRect/>
        </a:stretch>
      </xdr:blipFill>
      <xdr:spPr>
        <a:xfrm>
          <a:off x="3032760" y="120339485"/>
          <a:ext cx="848995" cy="70866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72" name="ID_053F1EF51D3D4A40A517FA88CF833B8B"/>
        <xdr:cNvPicPr>
          <a:picLocks noChangeAspect="1"/>
        </xdr:cNvPicPr>
      </xdr:nvPicPr>
      <xdr:blipFill>
        <a:blip r:embed="rId58"/>
        <a:stretch>
          <a:fillRect/>
        </a:stretch>
      </xdr:blipFill>
      <xdr:spPr>
        <a:xfrm>
          <a:off x="2896870" y="121642505"/>
          <a:ext cx="1031875" cy="99631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73" name="ID_D59FC5A809E04066ABB62F4B97A895B6"/>
        <xdr:cNvPicPr>
          <a:picLocks noChangeAspect="1"/>
        </xdr:cNvPicPr>
      </xdr:nvPicPr>
      <xdr:blipFill>
        <a:blip r:embed="rId59"/>
        <a:stretch>
          <a:fillRect/>
        </a:stretch>
      </xdr:blipFill>
      <xdr:spPr>
        <a:xfrm>
          <a:off x="2891155" y="123068080"/>
          <a:ext cx="1248410" cy="84836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49" name="ID_C4CEB07BC6D14D6DA95C7759DC286644"/>
        <xdr:cNvPicPr>
          <a:picLocks noChangeAspect="1"/>
        </xdr:cNvPicPr>
      </xdr:nvPicPr>
      <xdr:blipFill>
        <a:blip r:embed="rId60"/>
        <a:stretch>
          <a:fillRect/>
        </a:stretch>
      </xdr:blipFill>
      <xdr:spPr>
        <a:xfrm>
          <a:off x="2987675" y="102403910"/>
          <a:ext cx="1022350" cy="9080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50" name="ID_0AC7F541F5A04E189B212F87CAC58C40"/>
        <xdr:cNvPicPr>
          <a:picLocks noChangeAspect="1"/>
        </xdr:cNvPicPr>
      </xdr:nvPicPr>
      <xdr:blipFill>
        <a:blip r:embed="rId61"/>
        <a:stretch>
          <a:fillRect/>
        </a:stretch>
      </xdr:blipFill>
      <xdr:spPr>
        <a:xfrm>
          <a:off x="3104515" y="103689150"/>
          <a:ext cx="927100" cy="102171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48" name="ID_B80B22C3EA614DEEBFC4223E334BDB04"/>
        <xdr:cNvPicPr>
          <a:picLocks noChangeAspect="1"/>
        </xdr:cNvPicPr>
      </xdr:nvPicPr>
      <xdr:blipFill>
        <a:blip r:embed="rId62"/>
        <a:stretch>
          <a:fillRect/>
        </a:stretch>
      </xdr:blipFill>
      <xdr:spPr>
        <a:xfrm>
          <a:off x="2925445" y="101119940"/>
          <a:ext cx="1153160" cy="97536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47" name="ID_145058AEF3784EA3ADE31074A528F6E9" descr="f00bf42bae81fcee6836d9e3bcc1a7b"/>
        <xdr:cNvPicPr>
          <a:picLocks noChangeAspect="1"/>
        </xdr:cNvPicPr>
      </xdr:nvPicPr>
      <xdr:blipFill>
        <a:blip r:embed="rId63"/>
        <a:stretch>
          <a:fillRect/>
        </a:stretch>
      </xdr:blipFill>
      <xdr:spPr>
        <a:xfrm>
          <a:off x="2970530" y="97534095"/>
          <a:ext cx="1228725" cy="2618105"/>
        </a:xfrm>
        <a:prstGeom prst="rect">
          <a:avLst/>
        </a:prstGeom>
      </xdr:spPr>
    </xdr:pic>
  </etc:cellImage>
  <etc:cellImage>
    <xdr:pic>
      <xdr:nvPicPr>
        <xdr:cNvPr id="575" name="ID_77E91F15FE9443F98ACDF25284626B90"/>
        <xdr:cNvPicPr>
          <a:picLocks noChangeAspect="1"/>
        </xdr:cNvPicPr>
      </xdr:nvPicPr>
      <xdr:blipFill>
        <a:blip r:embed="rId64"/>
        <a:stretch>
          <a:fillRect/>
        </a:stretch>
      </xdr:blipFill>
      <xdr:spPr>
        <a:xfrm>
          <a:off x="2628900" y="95975170"/>
          <a:ext cx="1520190" cy="82613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" name="ID_E6B4140CCBFA42D3AEEAE5847981802F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3056890" y="79634080"/>
          <a:ext cx="922020" cy="105156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7" name="ID_36BBAD05CA3349FC945E91D215B2E886"/>
        <xdr:cNvPicPr>
          <a:picLocks noChangeAspect="1"/>
        </xdr:cNvPicPr>
      </xdr:nvPicPr>
      <xdr:blipFill>
        <a:blip r:embed="rId65"/>
        <a:stretch>
          <a:fillRect/>
        </a:stretch>
      </xdr:blipFill>
      <xdr:spPr>
        <a:xfrm>
          <a:off x="2491105" y="102484555"/>
          <a:ext cx="1916430" cy="88011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8" name="ID_8020F8CB3DF2483FBB4DD3486E16B4C6"/>
        <xdr:cNvPicPr>
          <a:picLocks noChangeAspect="1"/>
        </xdr:cNvPicPr>
      </xdr:nvPicPr>
      <xdr:blipFill>
        <a:blip r:embed="rId66"/>
        <a:stretch>
          <a:fillRect/>
        </a:stretch>
      </xdr:blipFill>
      <xdr:spPr>
        <a:xfrm>
          <a:off x="2721610" y="103957755"/>
          <a:ext cx="1388745" cy="92456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9" name="ID_40838D5B954149EAA4C2AA0919F0B5B4"/>
        <xdr:cNvPicPr>
          <a:picLocks noChangeAspect="1"/>
        </xdr:cNvPicPr>
      </xdr:nvPicPr>
      <xdr:blipFill>
        <a:blip r:embed="rId67"/>
        <a:stretch>
          <a:fillRect/>
        </a:stretch>
      </xdr:blipFill>
      <xdr:spPr>
        <a:xfrm>
          <a:off x="2733675" y="106507915"/>
          <a:ext cx="1424305" cy="8890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0" name="ID_F07D9E3432524B0995CA5F0A67611D0D"/>
        <xdr:cNvPicPr>
          <a:picLocks noChangeAspect="1"/>
        </xdr:cNvPicPr>
      </xdr:nvPicPr>
      <xdr:blipFill>
        <a:blip r:embed="rId68"/>
        <a:stretch>
          <a:fillRect/>
        </a:stretch>
      </xdr:blipFill>
      <xdr:spPr>
        <a:xfrm>
          <a:off x="2626995" y="107766485"/>
          <a:ext cx="1748790" cy="107823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2" name="ID_C0F834CB47A84F3FA21BA90C114FCC4B"/>
        <xdr:cNvPicPr>
          <a:picLocks noChangeAspect="1"/>
        </xdr:cNvPicPr>
      </xdr:nvPicPr>
      <xdr:blipFill>
        <a:blip r:embed="rId69"/>
        <a:stretch>
          <a:fillRect/>
        </a:stretch>
      </xdr:blipFill>
      <xdr:spPr>
        <a:xfrm>
          <a:off x="3302635" y="85181440"/>
          <a:ext cx="438150" cy="86868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3" name="ID_FFCDB3CEAA15483AB25796BDA129D2B8"/>
        <xdr:cNvPicPr>
          <a:picLocks noChangeAspect="1"/>
        </xdr:cNvPicPr>
      </xdr:nvPicPr>
      <xdr:blipFill>
        <a:blip r:embed="rId69"/>
        <a:stretch>
          <a:fillRect/>
        </a:stretch>
      </xdr:blipFill>
      <xdr:spPr>
        <a:xfrm>
          <a:off x="3293110" y="84835365"/>
          <a:ext cx="361950" cy="86804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4" name="ID_B0A9FA2CFD98402F91CC32209FC25CD6"/>
        <xdr:cNvPicPr>
          <a:picLocks noChangeAspect="1"/>
        </xdr:cNvPicPr>
      </xdr:nvPicPr>
      <xdr:blipFill>
        <a:blip r:embed="rId70"/>
        <a:stretch>
          <a:fillRect/>
        </a:stretch>
      </xdr:blipFill>
      <xdr:spPr>
        <a:xfrm>
          <a:off x="3195955" y="88915240"/>
          <a:ext cx="695960" cy="8223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5" name="ID_4D4C876099264C92A2D887B58F5AB0C8"/>
        <xdr:cNvPicPr>
          <a:picLocks noChangeAspect="1"/>
        </xdr:cNvPicPr>
      </xdr:nvPicPr>
      <xdr:blipFill>
        <a:blip r:embed="rId71"/>
        <a:stretch>
          <a:fillRect/>
        </a:stretch>
      </xdr:blipFill>
      <xdr:spPr>
        <a:xfrm>
          <a:off x="3072130" y="73698100"/>
          <a:ext cx="876935" cy="8731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6" name="ID_6EFA619059D74F4BB87F75125447D188"/>
        <xdr:cNvPicPr>
          <a:picLocks noChangeAspect="1"/>
        </xdr:cNvPicPr>
      </xdr:nvPicPr>
      <xdr:blipFill>
        <a:blip r:embed="rId72"/>
        <a:stretch>
          <a:fillRect/>
        </a:stretch>
      </xdr:blipFill>
      <xdr:spPr>
        <a:xfrm>
          <a:off x="3054985" y="34936430"/>
          <a:ext cx="761365" cy="76327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7" name="ID_12C2F90155124627B80A8A7EE1E92BCC"/>
        <xdr:cNvPicPr>
          <a:picLocks noChangeAspect="1"/>
        </xdr:cNvPicPr>
      </xdr:nvPicPr>
      <xdr:blipFill>
        <a:blip r:embed="rId72"/>
        <a:stretch>
          <a:fillRect/>
        </a:stretch>
      </xdr:blipFill>
      <xdr:spPr>
        <a:xfrm>
          <a:off x="3195955" y="75704700"/>
          <a:ext cx="761365" cy="76327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8" name="ID_8AA5CEA61C554064BD7E62430ABA0688"/>
        <xdr:cNvPicPr>
          <a:picLocks noChangeAspect="1"/>
        </xdr:cNvPicPr>
      </xdr:nvPicPr>
      <xdr:blipFill>
        <a:blip r:embed="rId72"/>
        <a:stretch>
          <a:fillRect/>
        </a:stretch>
      </xdr:blipFill>
      <xdr:spPr>
        <a:xfrm>
          <a:off x="3207385" y="77898625"/>
          <a:ext cx="761365" cy="76327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0" name="ID_83B65A916AE446E2A3527C8D03BC7852"/>
        <xdr:cNvPicPr>
          <a:picLocks noChangeAspect="1"/>
        </xdr:cNvPicPr>
      </xdr:nvPicPr>
      <xdr:blipFill>
        <a:blip r:embed="rId73"/>
        <a:stretch>
          <a:fillRect/>
        </a:stretch>
      </xdr:blipFill>
      <xdr:spPr>
        <a:xfrm>
          <a:off x="2901950" y="124125355"/>
          <a:ext cx="886460" cy="8604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4" name="ID_B1DCB7E3A20148D5A532472C12B4160A"/>
        <xdr:cNvPicPr>
          <a:picLocks noChangeAspect="1"/>
        </xdr:cNvPicPr>
      </xdr:nvPicPr>
      <xdr:blipFill>
        <a:blip r:embed="rId74"/>
        <a:stretch>
          <a:fillRect/>
        </a:stretch>
      </xdr:blipFill>
      <xdr:spPr>
        <a:xfrm>
          <a:off x="3150870" y="158431865"/>
          <a:ext cx="513715" cy="9239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5" name="ID_654C5946F2A749C185068A46B053B5D8"/>
        <xdr:cNvPicPr>
          <a:picLocks noChangeAspect="1"/>
        </xdr:cNvPicPr>
      </xdr:nvPicPr>
      <xdr:blipFill>
        <a:blip r:embed="rId75"/>
        <a:stretch>
          <a:fillRect/>
        </a:stretch>
      </xdr:blipFill>
      <xdr:spPr>
        <a:xfrm>
          <a:off x="3197860" y="160812480"/>
          <a:ext cx="795655" cy="83883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6" name="ID_5D6B8C39388845D9A8D951E5C21C5509"/>
        <xdr:cNvPicPr>
          <a:picLocks noChangeAspect="1"/>
        </xdr:cNvPicPr>
      </xdr:nvPicPr>
      <xdr:blipFill>
        <a:blip r:embed="rId76"/>
        <a:stretch>
          <a:fillRect/>
        </a:stretch>
      </xdr:blipFill>
      <xdr:spPr>
        <a:xfrm>
          <a:off x="3064510" y="162082480"/>
          <a:ext cx="820420" cy="59880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7" name="ID_92EE955E64F34478B0410E5754BEFCA4"/>
        <xdr:cNvPicPr>
          <a:picLocks noChangeAspect="1"/>
        </xdr:cNvPicPr>
      </xdr:nvPicPr>
      <xdr:blipFill>
        <a:blip r:embed="rId77"/>
        <a:stretch>
          <a:fillRect/>
        </a:stretch>
      </xdr:blipFill>
      <xdr:spPr>
        <a:xfrm>
          <a:off x="3169285" y="165428930"/>
          <a:ext cx="791845" cy="60706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8" name="ID_018EF698C1284DBBAAB9E7C9AF6B1FED"/>
        <xdr:cNvPicPr>
          <a:picLocks noChangeAspect="1"/>
        </xdr:cNvPicPr>
      </xdr:nvPicPr>
      <xdr:blipFill>
        <a:blip r:embed="rId78"/>
        <a:stretch>
          <a:fillRect/>
        </a:stretch>
      </xdr:blipFill>
      <xdr:spPr>
        <a:xfrm>
          <a:off x="3283585" y="166740205"/>
          <a:ext cx="885190" cy="76327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1" name="ID_2A914D064BE3479E8E06140A9AB67567"/>
        <xdr:cNvPicPr>
          <a:picLocks noChangeAspect="1"/>
        </xdr:cNvPicPr>
      </xdr:nvPicPr>
      <xdr:blipFill>
        <a:blip r:embed="rId79"/>
        <a:stretch>
          <a:fillRect/>
        </a:stretch>
      </xdr:blipFill>
      <xdr:spPr>
        <a:xfrm>
          <a:off x="3093085" y="168854755"/>
          <a:ext cx="840740" cy="5143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2" name="ID_E8123F55FFFD4D3CB6438F1D1BC97756"/>
        <xdr:cNvPicPr>
          <a:picLocks noChangeAspect="1"/>
        </xdr:cNvPicPr>
      </xdr:nvPicPr>
      <xdr:blipFill>
        <a:blip r:embed="rId80"/>
        <a:stretch>
          <a:fillRect/>
        </a:stretch>
      </xdr:blipFill>
      <xdr:spPr>
        <a:xfrm>
          <a:off x="3131185" y="169651680"/>
          <a:ext cx="768985" cy="53149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14" name="ID_F51839A9B13A426EB4D2988F28C2B985"/>
        <xdr:cNvPicPr>
          <a:picLocks noChangeAspect="1"/>
        </xdr:cNvPicPr>
      </xdr:nvPicPr>
      <xdr:blipFill>
        <a:blip r:embed="rId81"/>
        <a:stretch>
          <a:fillRect/>
        </a:stretch>
      </xdr:blipFill>
      <xdr:spPr>
        <a:xfrm>
          <a:off x="3093085" y="170724830"/>
          <a:ext cx="826770" cy="59436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3" name="ID_63C4D361A6D34DFEB3E6A7AE988257BC"/>
        <xdr:cNvPicPr>
          <a:picLocks noChangeAspect="1"/>
        </xdr:cNvPicPr>
      </xdr:nvPicPr>
      <xdr:blipFill>
        <a:blip r:embed="rId82"/>
        <a:stretch>
          <a:fillRect/>
        </a:stretch>
      </xdr:blipFill>
      <xdr:spPr>
        <a:xfrm>
          <a:off x="3035935" y="171407455"/>
          <a:ext cx="812165" cy="64897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4" name="ID_F196CD9C21B248DD922393735DCEB85C"/>
        <xdr:cNvPicPr>
          <a:picLocks noChangeAspect="1"/>
        </xdr:cNvPicPr>
      </xdr:nvPicPr>
      <xdr:blipFill>
        <a:blip r:embed="rId83"/>
        <a:stretch>
          <a:fillRect/>
        </a:stretch>
      </xdr:blipFill>
      <xdr:spPr>
        <a:xfrm>
          <a:off x="3255010" y="172633005"/>
          <a:ext cx="695960" cy="85979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5" name="ID_EEE3231BF3F34513864C10CB854DE51A"/>
        <xdr:cNvPicPr>
          <a:picLocks noChangeAspect="1"/>
        </xdr:cNvPicPr>
      </xdr:nvPicPr>
      <xdr:blipFill>
        <a:blip r:embed="rId84"/>
        <a:stretch>
          <a:fillRect/>
        </a:stretch>
      </xdr:blipFill>
      <xdr:spPr>
        <a:xfrm>
          <a:off x="3331210" y="174026830"/>
          <a:ext cx="542290" cy="76327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7" name="ID_A97C7D8701204DCDB42B3B468B642181"/>
        <xdr:cNvPicPr>
          <a:picLocks noChangeAspect="1"/>
        </xdr:cNvPicPr>
      </xdr:nvPicPr>
      <xdr:blipFill>
        <a:blip r:embed="rId85"/>
        <a:stretch>
          <a:fillRect/>
        </a:stretch>
      </xdr:blipFill>
      <xdr:spPr>
        <a:xfrm>
          <a:off x="3445510" y="175690530"/>
          <a:ext cx="705485" cy="5524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8" name="ID_C8106DB58E0B4C2EB0C5134FBE69F6E9"/>
        <xdr:cNvPicPr>
          <a:picLocks noChangeAspect="1"/>
        </xdr:cNvPicPr>
      </xdr:nvPicPr>
      <xdr:blipFill>
        <a:blip r:embed="rId86"/>
        <a:stretch>
          <a:fillRect/>
        </a:stretch>
      </xdr:blipFill>
      <xdr:spPr>
        <a:xfrm>
          <a:off x="3330575" y="93585665"/>
          <a:ext cx="524510" cy="86296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27" name="ID_5CFD93169A5C41AABBFD90E02D8E4587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1507490" y="39273480"/>
          <a:ext cx="830580" cy="897255"/>
        </a:xfrm>
        <a:prstGeom prst="rect">
          <a:avLst/>
        </a:prstGeom>
      </xdr:spPr>
    </xdr:pic>
  </etc:cellImage>
  <etc:cellImage>
    <xdr:pic>
      <xdr:nvPicPr>
        <xdr:cNvPr id="39" name="ID_A3BD8305A6104CD29885E3506A8065E8"/>
        <xdr:cNvPicPr>
          <a:picLocks noChangeAspect="1"/>
        </xdr:cNvPicPr>
      </xdr:nvPicPr>
      <xdr:blipFill>
        <a:blip r:embed="rId87"/>
        <a:stretch>
          <a:fillRect/>
        </a:stretch>
      </xdr:blipFill>
      <xdr:spPr>
        <a:xfrm>
          <a:off x="1971040" y="140753465"/>
          <a:ext cx="1220470" cy="84709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0" name="ID_5BAD98D8B9A14ECAA46BD2B1CD626BF9"/>
        <xdr:cNvPicPr>
          <a:picLocks noChangeAspect="1"/>
        </xdr:cNvPicPr>
      </xdr:nvPicPr>
      <xdr:blipFill>
        <a:blip r:embed="rId88"/>
        <a:stretch>
          <a:fillRect/>
        </a:stretch>
      </xdr:blipFill>
      <xdr:spPr>
        <a:xfrm>
          <a:off x="2285365" y="142085060"/>
          <a:ext cx="534035" cy="99123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1" name="ID_FCEBB0BE09B14BE29E0F676F503AFB7C"/>
        <xdr:cNvPicPr>
          <a:picLocks noChangeAspect="1"/>
        </xdr:cNvPicPr>
      </xdr:nvPicPr>
      <xdr:blipFill>
        <a:blip r:embed="rId89"/>
        <a:stretch>
          <a:fillRect/>
        </a:stretch>
      </xdr:blipFill>
      <xdr:spPr>
        <a:xfrm rot="16440000">
          <a:off x="2150110" y="139404090"/>
          <a:ext cx="666750" cy="100774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2" name="ID_96AF45EAE1934C1B9FF976B68F050B80"/>
        <xdr:cNvPicPr>
          <a:picLocks noChangeAspect="1"/>
        </xdr:cNvPicPr>
      </xdr:nvPicPr>
      <xdr:blipFill>
        <a:blip r:embed="rId90"/>
        <a:stretch>
          <a:fillRect/>
        </a:stretch>
      </xdr:blipFill>
      <xdr:spPr>
        <a:xfrm>
          <a:off x="2052320" y="147711160"/>
          <a:ext cx="842010" cy="73406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3" name="ID_E5C543FEC356495A9DA8AFA4E4640D36"/>
        <xdr:cNvPicPr>
          <a:picLocks noChangeAspect="1"/>
        </xdr:cNvPicPr>
      </xdr:nvPicPr>
      <xdr:blipFill>
        <a:blip r:embed="rId90"/>
        <a:stretch>
          <a:fillRect/>
        </a:stretch>
      </xdr:blipFill>
      <xdr:spPr>
        <a:xfrm>
          <a:off x="2025015" y="149492335"/>
          <a:ext cx="840740" cy="7334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4" name="ID_EAFD8E55FC0A4D41B75CE4D24CC439BF"/>
        <xdr:cNvPicPr>
          <a:picLocks noChangeAspect="1"/>
        </xdr:cNvPicPr>
      </xdr:nvPicPr>
      <xdr:blipFill>
        <a:blip r:embed="rId91"/>
        <a:stretch>
          <a:fillRect/>
        </a:stretch>
      </xdr:blipFill>
      <xdr:spPr>
        <a:xfrm>
          <a:off x="2038350" y="150478490"/>
          <a:ext cx="825500" cy="6159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5" name="ID_4EB8D755A9C147ECA465E31AF1F83FE3"/>
        <xdr:cNvPicPr>
          <a:picLocks noChangeAspect="1"/>
        </xdr:cNvPicPr>
      </xdr:nvPicPr>
      <xdr:blipFill>
        <a:blip r:embed="rId92"/>
        <a:stretch>
          <a:fillRect/>
        </a:stretch>
      </xdr:blipFill>
      <xdr:spPr>
        <a:xfrm>
          <a:off x="2215515" y="151402415"/>
          <a:ext cx="633095" cy="5905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6" name="ID_4E55DCF23FCF4601A10A1D669D2BE7B1"/>
        <xdr:cNvPicPr>
          <a:picLocks noChangeAspect="1"/>
        </xdr:cNvPicPr>
      </xdr:nvPicPr>
      <xdr:blipFill>
        <a:blip r:embed="rId93"/>
        <a:stretch>
          <a:fillRect/>
        </a:stretch>
      </xdr:blipFill>
      <xdr:spPr>
        <a:xfrm>
          <a:off x="2104390" y="152550495"/>
          <a:ext cx="863600" cy="61087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7" name="ID_978B2AB1D341402989B5A6B1DD805218"/>
        <xdr:cNvPicPr>
          <a:picLocks noChangeAspect="1"/>
        </xdr:cNvPicPr>
      </xdr:nvPicPr>
      <xdr:blipFill>
        <a:blip r:embed="rId94"/>
        <a:stretch>
          <a:fillRect/>
        </a:stretch>
      </xdr:blipFill>
      <xdr:spPr>
        <a:xfrm>
          <a:off x="2294890" y="153553795"/>
          <a:ext cx="504825" cy="117538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8" name="ID_3C6E046FB8EF44AC839EC7B64A5C29F7"/>
        <xdr:cNvPicPr>
          <a:picLocks noChangeAspect="1"/>
        </xdr:cNvPicPr>
      </xdr:nvPicPr>
      <xdr:blipFill>
        <a:blip r:embed="rId95"/>
        <a:stretch>
          <a:fillRect/>
        </a:stretch>
      </xdr:blipFill>
      <xdr:spPr>
        <a:xfrm>
          <a:off x="2027555" y="155134310"/>
          <a:ext cx="915670" cy="85153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9" name="ID_528D9F44AB0C4B94B3083693A20BC357"/>
        <xdr:cNvPicPr>
          <a:picLocks noChangeAspect="1"/>
        </xdr:cNvPicPr>
      </xdr:nvPicPr>
      <xdr:blipFill>
        <a:blip r:embed="rId96"/>
        <a:stretch>
          <a:fillRect/>
        </a:stretch>
      </xdr:blipFill>
      <xdr:spPr>
        <a:xfrm>
          <a:off x="2240280" y="156786580"/>
          <a:ext cx="838835" cy="9112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0" name="ID_C34FA518693A46069195BFE2D06DE514"/>
        <xdr:cNvPicPr>
          <a:picLocks noChangeAspect="1"/>
        </xdr:cNvPicPr>
      </xdr:nvPicPr>
      <xdr:blipFill>
        <a:blip r:embed="rId97"/>
        <a:stretch>
          <a:fillRect/>
        </a:stretch>
      </xdr:blipFill>
      <xdr:spPr>
        <a:xfrm>
          <a:off x="2195195" y="158438850"/>
          <a:ext cx="929005" cy="5651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1" name="ID_9CE8E1B025274CCBB71B15A97C06678E"/>
        <xdr:cNvPicPr>
          <a:picLocks noChangeAspect="1"/>
        </xdr:cNvPicPr>
      </xdr:nvPicPr>
      <xdr:blipFill>
        <a:blip r:embed="rId98"/>
        <a:stretch>
          <a:fillRect/>
        </a:stretch>
      </xdr:blipFill>
      <xdr:spPr>
        <a:xfrm>
          <a:off x="2231390" y="159965390"/>
          <a:ext cx="706120" cy="65786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2" name="ID_7C93A9031A6F4DC1B84BDCB2BE78B2B6"/>
        <xdr:cNvPicPr>
          <a:picLocks noChangeAspect="1"/>
        </xdr:cNvPicPr>
      </xdr:nvPicPr>
      <xdr:blipFill>
        <a:blip r:embed="rId99"/>
        <a:stretch>
          <a:fillRect/>
        </a:stretch>
      </xdr:blipFill>
      <xdr:spPr>
        <a:xfrm>
          <a:off x="2248535" y="161540190"/>
          <a:ext cx="782320" cy="62039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3" name="ID_10A6588C463C4268991D63F4C91D01EA"/>
        <xdr:cNvPicPr>
          <a:picLocks noChangeAspect="1"/>
        </xdr:cNvPicPr>
      </xdr:nvPicPr>
      <xdr:blipFill>
        <a:blip r:embed="rId99"/>
        <a:stretch>
          <a:fillRect/>
        </a:stretch>
      </xdr:blipFill>
      <xdr:spPr>
        <a:xfrm>
          <a:off x="2025015" y="163094670"/>
          <a:ext cx="783590" cy="62420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5" name="ID_BC6F277BCB3A4952BC1C309DEF8ADC3D"/>
        <xdr:cNvPicPr>
          <a:picLocks noChangeAspect="1"/>
        </xdr:cNvPicPr>
      </xdr:nvPicPr>
      <xdr:blipFill>
        <a:blip r:embed="rId100"/>
        <a:stretch>
          <a:fillRect/>
        </a:stretch>
      </xdr:blipFill>
      <xdr:spPr>
        <a:xfrm>
          <a:off x="2102485" y="166978965"/>
          <a:ext cx="883285" cy="8985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6" name="ID_A44C7CBD4F5B414BAEF07413268D715A"/>
        <xdr:cNvPicPr>
          <a:picLocks noChangeAspect="1"/>
        </xdr:cNvPicPr>
      </xdr:nvPicPr>
      <xdr:blipFill>
        <a:blip r:embed="rId101"/>
        <a:stretch>
          <a:fillRect/>
        </a:stretch>
      </xdr:blipFill>
      <xdr:spPr>
        <a:xfrm>
          <a:off x="2248535" y="118764050"/>
          <a:ext cx="724535" cy="8731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1" name="ID_21F7FCE790AE4F1FA19F72593AFBDA9A"/>
        <xdr:cNvPicPr>
          <a:picLocks noChangeAspect="1"/>
        </xdr:cNvPicPr>
      </xdr:nvPicPr>
      <xdr:blipFill>
        <a:blip r:embed="rId102"/>
        <a:stretch>
          <a:fillRect/>
        </a:stretch>
      </xdr:blipFill>
      <xdr:spPr>
        <a:xfrm>
          <a:off x="2059305" y="144075150"/>
          <a:ext cx="1301750" cy="111950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1" name="ID_D15E1294D51A407EBFE7F04F0AA86117"/>
        <xdr:cNvPicPr>
          <a:picLocks noChangeAspect="1"/>
        </xdr:cNvPicPr>
      </xdr:nvPicPr>
      <xdr:blipFill>
        <a:blip r:embed="rId103"/>
        <a:stretch>
          <a:fillRect/>
        </a:stretch>
      </xdr:blipFill>
      <xdr:spPr>
        <a:xfrm>
          <a:off x="1873885" y="34872930"/>
          <a:ext cx="1737995" cy="1466215"/>
        </a:xfrm>
        <a:prstGeom prst="rect">
          <a:avLst/>
        </a:prstGeom>
        <a:noFill/>
        <a:ln w="9525">
          <a:noFill/>
        </a:ln>
      </xdr:spPr>
    </xdr:pic>
  </etc:cellImage>
</etc:cellImages>
</file>

<file path=xl/sharedStrings.xml><?xml version="1.0" encoding="utf-8"?>
<sst xmlns="http://schemas.openxmlformats.org/spreadsheetml/2006/main" count="851" uniqueCount="323">
  <si>
    <t xml:space="preserve">   厨杂具、餐具清单</t>
  </si>
  <si>
    <t>包房餐具  (16人）</t>
  </si>
  <si>
    <t>序号</t>
  </si>
  <si>
    <t>品名</t>
  </si>
  <si>
    <t>图片</t>
  </si>
  <si>
    <t>尺寸</t>
  </si>
  <si>
    <t>品牌</t>
  </si>
  <si>
    <t>材质</t>
  </si>
  <si>
    <t>数量</t>
  </si>
  <si>
    <t>单位</t>
  </si>
  <si>
    <t>展示盘</t>
  </si>
  <si>
    <t>11"</t>
  </si>
  <si>
    <t xml:space="preserve"> 佑洺瑞/ 国涛/ZYCCT或同等品牌</t>
  </si>
  <si>
    <t>陶瓷瓷质坚硬耐磨防刮/QS认证无铅环保高档精制锻造骨瓷</t>
  </si>
  <si>
    <t>个</t>
  </si>
  <si>
    <t>骨碟</t>
  </si>
  <si>
    <t>8"</t>
  </si>
  <si>
    <t>翅碗</t>
  </si>
  <si>
    <t>4.8"</t>
  </si>
  <si>
    <t>汤匙</t>
  </si>
  <si>
    <t>大#</t>
  </si>
  <si>
    <t>烟缸</t>
  </si>
  <si>
    <t>11cm</t>
  </si>
  <si>
    <t>三用筷架</t>
  </si>
  <si>
    <t>4"</t>
  </si>
  <si>
    <t xml:space="preserve">茶杯             </t>
  </si>
  <si>
    <t>230cc/3#</t>
  </si>
  <si>
    <t>斜纹大壶</t>
  </si>
  <si>
    <t>1150cc</t>
  </si>
  <si>
    <t>合金筷</t>
  </si>
  <si>
    <t>9寸</t>
  </si>
  <si>
    <t>双枪/ZYCCT/品喻或同等品牌</t>
  </si>
  <si>
    <t>合金材质</t>
  </si>
  <si>
    <t>双</t>
  </si>
  <si>
    <t>餐垫</t>
  </si>
  <si>
    <t>50*35</t>
  </si>
  <si>
    <t xml:space="preserve"> 和庭家居/梦庭/ZYCCT或同等品牌</t>
  </si>
  <si>
    <t>PC塑料材质</t>
  </si>
  <si>
    <t>张</t>
  </si>
  <si>
    <t>红酒杯</t>
  </si>
  <si>
    <t>45CL</t>
  </si>
  <si>
    <t xml:space="preserve"> 圆乐/启尔/ZYCCT或同等品牌</t>
  </si>
  <si>
    <t>进口玻璃制品</t>
  </si>
  <si>
    <t>白酒杯</t>
  </si>
  <si>
    <t>6CL</t>
  </si>
  <si>
    <t xml:space="preserve"> CLITON/启尔/ZYCCT或同等品牌</t>
  </si>
  <si>
    <t>汾酒器</t>
  </si>
  <si>
    <t>100ml</t>
  </si>
  <si>
    <t>卡式炉</t>
  </si>
  <si>
    <t>小号</t>
  </si>
  <si>
    <t>岩谷/苏泊尔/ZYCCT或同等品牌</t>
  </si>
  <si>
    <t>不锈钢材质</t>
  </si>
  <si>
    <t>台</t>
  </si>
  <si>
    <t>卡式气</t>
  </si>
  <si>
    <t>250ml</t>
  </si>
  <si>
    <t>气体</t>
  </si>
  <si>
    <t>件</t>
  </si>
  <si>
    <t>锅仔</t>
  </si>
  <si>
    <t>拜格/拜杰/ZYCCT或同等品牌</t>
  </si>
  <si>
    <t>选用优质304无磁不锈钢材质，韧性强耐腐蚀，整体采用镜面抛光工艺</t>
  </si>
  <si>
    <t>阔气无纹旦形盘</t>
  </si>
  <si>
    <t>16寸</t>
  </si>
  <si>
    <t>（鱼盘）材质：15%以上骨粉骨瓷，瓷色呈现富有质感的奶白色，质地轻盈，细密坚硬，不易磨损及破裂。</t>
  </si>
  <si>
    <t>天纹正方盘</t>
  </si>
  <si>
    <t>10寸</t>
  </si>
  <si>
    <t>（全家福、鱼头）材质：15%以上骨粉骨瓷，瓷色呈现富有质感的奶白色，质地轻盈，细密坚硬，不易磨损及破裂。</t>
  </si>
  <si>
    <t>优博高足碗</t>
  </si>
  <si>
    <t>11寸</t>
  </si>
  <si>
    <t>（烧菜）材质：15%以上骨粉骨瓷，瓷色呈现富有质感的奶白色，质地轻盈，细密坚硬，不易磨损及破裂。</t>
  </si>
  <si>
    <t>长方明式格盘</t>
  </si>
  <si>
    <t>12寸</t>
  </si>
  <si>
    <t>花雨伞河鲜碗</t>
  </si>
  <si>
    <t>（热菜）材质：15%以上骨粉骨瓷，瓷色呈现富有质感的奶白色，质地轻盈，细密坚硬，不易磨损及破裂。</t>
  </si>
  <si>
    <t>星月炉座</t>
  </si>
  <si>
    <t>字母盘</t>
  </si>
  <si>
    <t>锦绣长立皇家大书盘</t>
  </si>
  <si>
    <t>12.5"</t>
  </si>
  <si>
    <t>三角汤盘</t>
  </si>
  <si>
    <t>（造型）材质：15%以上骨粉骨瓷，瓷色呈现富有质感的奶白色，质地轻盈，细密坚硬，不易磨损及破裂。</t>
  </si>
  <si>
    <t>宽边完宝碗</t>
  </si>
  <si>
    <t>开怀椭圆深盘</t>
  </si>
  <si>
    <t>13”</t>
  </si>
  <si>
    <t xml:space="preserve">西餐斗碗 </t>
  </si>
  <si>
    <t>鱼头盘加炉座</t>
  </si>
  <si>
    <t>条形鱼盘带座</t>
  </si>
  <si>
    <t>（鱼炉）材质：15%以上骨粉骨瓷，瓷色呈现富有质感的奶白色，质地轻盈，细密坚硬，不易磨损及破裂。</t>
  </si>
  <si>
    <t>套</t>
  </si>
  <si>
    <t>特力铁板</t>
  </si>
  <si>
    <t>22cm</t>
  </si>
  <si>
    <t xml:space="preserve"> 必可利/典匠/ZYCCT或同等品牌</t>
  </si>
  <si>
    <t>（铁板菜）材质：15%以上骨粉骨瓷，瓷色呈现富有质感的奶白色，质地轻盈，细密坚硬，不易磨损及破裂。</t>
  </si>
  <si>
    <t>只</t>
  </si>
  <si>
    <t>惊艳圆汤碗</t>
  </si>
  <si>
    <t>（凉菜）材质：15%以上骨粉骨瓷，瓷色呈现富有质感的奶白色，质地轻盈，细密坚硬，不易磨损及破裂。</t>
  </si>
  <si>
    <t>波纹正方盘</t>
  </si>
  <si>
    <t>雅莲高脚碗</t>
  </si>
  <si>
    <t>飞碟盘</t>
  </si>
  <si>
    <t>反边汤盘</t>
  </si>
  <si>
    <t>美高美汤盘</t>
  </si>
  <si>
    <t>（汤）材质：15%以上骨粉骨瓷，瓷色呈现富有质感的奶白色，质地轻盈，细密坚硬，不易磨损及破裂。</t>
  </si>
  <si>
    <t>双耳竹筛</t>
  </si>
  <si>
    <t xml:space="preserve"> 憶芗/ZYCCT/ 娴雅或同等品牌</t>
  </si>
  <si>
    <t>（油炸）竹制</t>
  </si>
  <si>
    <t>蒸笼</t>
  </si>
  <si>
    <t>6寸</t>
  </si>
  <si>
    <t>（沔阳三蒸）竹制</t>
  </si>
  <si>
    <t>大号深煲</t>
  </si>
  <si>
    <t>（藕汤）材质：锂瓷</t>
  </si>
  <si>
    <t>大号白煲</t>
  </si>
  <si>
    <t>60号</t>
  </si>
  <si>
    <t>（火锅）材质：锂瓷</t>
  </si>
  <si>
    <t>玉叶河鲜盘</t>
  </si>
  <si>
    <t>10.5寸</t>
  </si>
  <si>
    <t>简美圆盘</t>
  </si>
  <si>
    <t>（水煮菜）材质：15%以上骨粉骨瓷，瓷色呈现富有质感的奶白色，质地轻盈，细密坚硬，不易磨损及破裂。</t>
  </si>
  <si>
    <t>沙窝</t>
  </si>
  <si>
    <t>15号</t>
  </si>
  <si>
    <t>NUOLIKES/全品屋/ ZYCCT或同等品牌</t>
  </si>
  <si>
    <t>（鸡汤）材质：锂瓷</t>
  </si>
  <si>
    <t>消毒柜</t>
  </si>
  <si>
    <r>
      <rPr>
        <sz val="14"/>
        <rFont val="宋体"/>
        <charset val="134"/>
      </rPr>
      <t>台面大理石/玻璃门不锈钢带磁箱体</t>
    </r>
    <r>
      <rPr>
        <sz val="14"/>
        <rFont val="Malgun Gothic"/>
        <charset val="134"/>
      </rPr>
      <t>/中</t>
    </r>
    <r>
      <rPr>
        <sz val="14"/>
        <rFont val="宋体"/>
        <charset val="134"/>
      </rPr>
      <t>温热风循环</t>
    </r>
    <r>
      <rPr>
        <sz val="14"/>
        <rFont val="Malgun Gothic"/>
        <charset val="134"/>
      </rPr>
      <t>/</t>
    </r>
    <r>
      <rPr>
        <sz val="14"/>
        <rFont val="宋体"/>
        <charset val="134"/>
      </rPr>
      <t>臭氧立体消毒</t>
    </r>
  </si>
  <si>
    <t>康宝/康庭/邦祥或同等品牌</t>
  </si>
  <si>
    <t>950*490*1020mm</t>
  </si>
  <si>
    <t>饮料壶</t>
  </si>
  <si>
    <t>1.5L</t>
  </si>
  <si>
    <t>富光/GIANXI/ZYCCT或同等品牌</t>
  </si>
  <si>
    <t>小 计：</t>
  </si>
  <si>
    <t>包房餐具  (10人）</t>
  </si>
  <si>
    <t>烧水壶</t>
  </si>
  <si>
    <t>6L</t>
  </si>
  <si>
    <t>一特/美的/庭宝或同等品牌</t>
  </si>
  <si>
    <t>316不锈钢</t>
  </si>
  <si>
    <t>水壶</t>
  </si>
  <si>
    <t>小  计：</t>
  </si>
  <si>
    <t>厨 杂 清 单</t>
  </si>
  <si>
    <t>名称</t>
  </si>
  <si>
    <t>规格</t>
  </si>
  <si>
    <t>手打双耳锅</t>
  </si>
  <si>
    <t>50#</t>
  </si>
  <si>
    <t>独楚/UYUK/ZYCCT或同等品牌</t>
  </si>
  <si>
    <t>手打铁锅</t>
  </si>
  <si>
    <t>60#</t>
  </si>
  <si>
    <t>70#</t>
  </si>
  <si>
    <t>不锈钢304汤桶</t>
  </si>
  <si>
    <t>40#*0.04mm</t>
  </si>
  <si>
    <t xml:space="preserve"> SMVP/拜格/ ZYCCT或同等品牌</t>
  </si>
  <si>
    <t>不锈钢</t>
  </si>
  <si>
    <t>不锈钢304饭桶</t>
  </si>
  <si>
    <t>60#*0.04mm</t>
  </si>
  <si>
    <t>保鲜盒（大）</t>
  </si>
  <si>
    <t>5101#
460*320*150</t>
  </si>
  <si>
    <t xml:space="preserve"> 收谷/乐扣/ZYCCT或同等品牌</t>
  </si>
  <si>
    <t>保鲜盒（中）</t>
  </si>
  <si>
    <t>395*260*140</t>
  </si>
  <si>
    <t>保鲜盒（小）</t>
  </si>
  <si>
    <t>285*185*95</t>
  </si>
  <si>
    <t>垃圾桶（中）</t>
  </si>
  <si>
    <t>120L环卫桶</t>
  </si>
  <si>
    <t>白云/科力邦/ZYCCT或同等品牌</t>
  </si>
  <si>
    <t>垃圾桶（小）</t>
  </si>
  <si>
    <t>100L环卫桶</t>
  </si>
  <si>
    <t>圆盖垃圾桶</t>
  </si>
  <si>
    <t>盖直径55CM</t>
  </si>
  <si>
    <t xml:space="preserve">高58CM </t>
  </si>
  <si>
    <t>带轮垃圾桶</t>
  </si>
  <si>
    <t>高60CM</t>
  </si>
  <si>
    <t>马斗（大）</t>
  </si>
  <si>
    <t>#20</t>
  </si>
  <si>
    <t>Aseblarm/德梵蒂/ZYCCT或同等品牌</t>
  </si>
  <si>
    <t>304不锈钢</t>
  </si>
  <si>
    <t>马斗（中）</t>
  </si>
  <si>
    <t>#18</t>
  </si>
  <si>
    <t>马斗（小）</t>
  </si>
  <si>
    <t>#16</t>
  </si>
  <si>
    <t>304特厚味盅</t>
  </si>
  <si>
    <t>筷子、六格餐盘、勺子、汤碗</t>
  </si>
  <si>
    <t>40.5*25.5*2.6</t>
  </si>
  <si>
    <t xml:space="preserve">DM/信基高格/今万福或同等品牌 </t>
  </si>
  <si>
    <t>密胺</t>
  </si>
  <si>
    <t>托盘</t>
  </si>
  <si>
    <t>长43.0*宽31.8*高2.3</t>
  </si>
  <si>
    <t>汤碗</t>
  </si>
  <si>
    <t>20.0*8.0</t>
  </si>
  <si>
    <t>热干面碗</t>
  </si>
  <si>
    <t>17.8*7.0</t>
  </si>
  <si>
    <t>方碟</t>
  </si>
  <si>
    <t>12.5*3.5</t>
  </si>
  <si>
    <t>圆碟</t>
  </si>
  <si>
    <t>15.3*2.5</t>
  </si>
  <si>
    <t>1/1份数盆</t>
  </si>
  <si>
    <t>53*32.5*15</t>
  </si>
  <si>
    <t>新力士/宇太/ZYCCT或同等品牌</t>
  </si>
  <si>
    <t>菜框（大）
红色</t>
  </si>
  <si>
    <t>6806#
570*420*180</t>
  </si>
  <si>
    <t xml:space="preserve"> 齐鲁安然/万尊/ZYCCT或同等品牌</t>
  </si>
  <si>
    <t>菜框（中）
蓝色</t>
  </si>
  <si>
    <t>6804#
450*330*140</t>
  </si>
  <si>
    <t>菜框（小）
白色</t>
  </si>
  <si>
    <t>6803#
412*312*130</t>
  </si>
  <si>
    <t>砧板（白）</t>
  </si>
  <si>
    <t>45# 10cm</t>
  </si>
  <si>
    <t xml:space="preserve"> 纳丽雅/ 成卫/ZYCCT或同等品牌</t>
  </si>
  <si>
    <t>切水果</t>
  </si>
  <si>
    <t>砧板（红）</t>
  </si>
  <si>
    <t>切肉</t>
  </si>
  <si>
    <t>砧板（绿）</t>
  </si>
  <si>
    <t>切蔬菜</t>
  </si>
  <si>
    <t>砧板（蓝色）</t>
  </si>
  <si>
    <t>剁鱼</t>
  </si>
  <si>
    <t>菜刀</t>
  </si>
  <si>
    <t>斩切刀</t>
  </si>
  <si>
    <t>十八子/王麻子/张小泉或同等品牌</t>
  </si>
  <si>
    <t>钢制</t>
  </si>
  <si>
    <t>把</t>
  </si>
  <si>
    <t>砍刀</t>
  </si>
  <si>
    <t>桑刀</t>
  </si>
  <si>
    <t>不锈钢盆（中）</t>
  </si>
  <si>
    <t>#60</t>
  </si>
  <si>
    <t>油缸</t>
  </si>
  <si>
    <t>304#10寸
28CM</t>
  </si>
  <si>
    <t>不锈钢拖车</t>
  </si>
  <si>
    <t>60*90</t>
  </si>
  <si>
    <t>穆运/ZYCCT/熙郡或同等品牌</t>
  </si>
  <si>
    <t>不锈钢菜勺</t>
  </si>
  <si>
    <t>201#3两</t>
  </si>
  <si>
    <t>十咏/ 金钥匙/ZYCCT或同等品牌</t>
  </si>
  <si>
    <t>蒜蓉机</t>
  </si>
  <si>
    <t xml:space="preserve"> 喜莱盛/海月/九阳或同等品牌</t>
  </si>
  <si>
    <t>食品夹</t>
  </si>
  <si>
    <t xml:space="preserve"> 三四钢/张小泉/ZYCCT或同等品牌</t>
  </si>
  <si>
    <t>塑料柄锅刷</t>
  </si>
  <si>
    <t>18CM</t>
  </si>
  <si>
    <t xml:space="preserve"> 梦庭/ 孟宽/ZYCCT或同等品牌</t>
  </si>
  <si>
    <t>竹子</t>
  </si>
  <si>
    <t>双面磨刀石</t>
  </si>
  <si>
    <t>20cm</t>
  </si>
  <si>
    <t>十八子作/磨刀匠/ZYCCT或同等品牌</t>
  </si>
  <si>
    <t>砂岩、油石、石英、花岗岩、合成材料</t>
  </si>
  <si>
    <t>块</t>
  </si>
  <si>
    <t>加厚炒菜勺子</t>
  </si>
  <si>
    <t>10两</t>
  </si>
  <si>
    <t>加厚密漏</t>
  </si>
  <si>
    <t xml:space="preserve">20cm </t>
  </si>
  <si>
    <t xml:space="preserve"> 郝魅/拜杰/ZYCCT或同等品牌</t>
  </si>
  <si>
    <t>加厚漏瓢</t>
  </si>
  <si>
    <t xml:space="preserve"> 顿珠/拜格/ 百畅或同等品牌</t>
  </si>
  <si>
    <t>加厚锅铲</t>
  </si>
  <si>
    <t>大汤勺</t>
  </si>
  <si>
    <t>柄长45CM
口径14CM</t>
  </si>
  <si>
    <t xml:space="preserve"> 屋安/达通/ZYCCT或同等品牌</t>
  </si>
  <si>
    <t>剪刀</t>
  </si>
  <si>
    <t>10CM</t>
  </si>
  <si>
    <t>张小泉/王麻子/ZYCCT或同等品牌</t>
  </si>
  <si>
    <t>不休钢剪刀</t>
  </si>
  <si>
    <t>刨刀</t>
  </si>
  <si>
    <t>13.5*6</t>
  </si>
  <si>
    <t>多功能刨刀</t>
  </si>
  <si>
    <t>20CM</t>
  </si>
  <si>
    <t>200双筷子机+200勺子机台面消毒机</t>
  </si>
  <si>
    <t>手动型</t>
  </si>
  <si>
    <t>拓码/快筷净/金灶或同等品牌</t>
  </si>
  <si>
    <t>消毒筷子勺子</t>
  </si>
  <si>
    <t>高压锅</t>
  </si>
  <si>
    <t>33CM</t>
  </si>
  <si>
    <t>安玖/美的/苏泊尔或同等品牌</t>
  </si>
  <si>
    <t>40cm</t>
  </si>
  <si>
    <t>电子秤</t>
  </si>
  <si>
    <t>10g-350kg</t>
  </si>
  <si>
    <t>永州/香山/ZYCCT或同等品牌</t>
  </si>
  <si>
    <t>克秤</t>
  </si>
  <si>
    <t>DZX-18</t>
  </si>
  <si>
    <t>鼎卓鑫/香山/拜杰或同等品牌</t>
  </si>
  <si>
    <t>微波炉</t>
  </si>
  <si>
    <t>G70F20N2LDG(S0)</t>
  </si>
  <si>
    <t>格兰仕/美的/松下或同等品牌</t>
  </si>
  <si>
    <t>烤漆</t>
  </si>
  <si>
    <t>水果刀</t>
  </si>
  <si>
    <t>木柄钢丝捞</t>
  </si>
  <si>
    <t>25.5*52CM</t>
  </si>
  <si>
    <t>山头林村/必可利/ZYCCT或同等品牌</t>
  </si>
  <si>
    <t xml:space="preserve">个 </t>
  </si>
  <si>
    <t>连盘锅架</t>
  </si>
  <si>
    <t xml:space="preserve"> 苍塑/润韵嘉/ ZYCCT或同等品牌</t>
  </si>
  <si>
    <t>圆管锅架</t>
  </si>
  <si>
    <t>品喻/ 盈弘升/ZYCCT或同等品牌</t>
  </si>
  <si>
    <t>调味勺</t>
  </si>
  <si>
    <t>19.5cm</t>
  </si>
  <si>
    <t>平底锅</t>
  </si>
  <si>
    <t xml:space="preserve"> 典匠/苏泊尔/ZYCCT或同等品牌</t>
  </si>
  <si>
    <t>不锈钢带烤漆</t>
  </si>
  <si>
    <t xml:space="preserve">35cm </t>
  </si>
  <si>
    <t>破壁机</t>
  </si>
  <si>
    <t>5升</t>
  </si>
  <si>
    <t>苏泊尔/九阳/美的或同等品牌</t>
  </si>
  <si>
    <t>波浪刀</t>
  </si>
  <si>
    <t>30CM</t>
  </si>
  <si>
    <t xml:space="preserve"> 欧乐多/派莱斯/ZYCCT或同等品牌</t>
  </si>
  <si>
    <t>小电饭煲</t>
  </si>
  <si>
    <t>美的/苏泊尔/九阳或同等品牌</t>
  </si>
  <si>
    <t>点火枪</t>
  </si>
  <si>
    <t>荣予/得力/ZYCCT或同等品牌</t>
  </si>
  <si>
    <t>防风式铜管喷火枪</t>
  </si>
  <si>
    <t>带盖刀架</t>
  </si>
  <si>
    <t>10*26.5*12.8</t>
  </si>
  <si>
    <t>金灿扬/ 德岐/ZYCCT或同等品牌</t>
  </si>
  <si>
    <t>砧板架</t>
  </si>
  <si>
    <t>27*28.5*35</t>
  </si>
  <si>
    <t>美厨物语/张小泉/ZYCCT或同等品牌</t>
  </si>
  <si>
    <t>烤盘</t>
  </si>
  <si>
    <t>60*40</t>
  </si>
  <si>
    <t>新麦/ASEBLARM/ZYCCT或同等品牌</t>
  </si>
  <si>
    <t>孔盘</t>
  </si>
  <si>
    <t>硅胶垫</t>
  </si>
  <si>
    <t>硅胶</t>
  </si>
  <si>
    <t>下粉捞</t>
  </si>
  <si>
    <t xml:space="preserve">37cm </t>
  </si>
  <si>
    <t xml:space="preserve"> 尔煦/拜杰/皓度或同等品牌</t>
  </si>
  <si>
    <t>喷火枪</t>
  </si>
  <si>
    <t>30型</t>
  </si>
  <si>
    <t>德力西/得力/正泰或同等品牌</t>
  </si>
  <si>
    <t>食品级收纳箱</t>
  </si>
  <si>
    <t>620*440*330</t>
  </si>
  <si>
    <t>PP塑料材质</t>
  </si>
</sst>
</file>

<file path=xl/styles.xml><?xml version="1.0" encoding="utf-8"?>
<styleSheet xmlns="http://schemas.openxmlformats.org/spreadsheetml/2006/main">
  <numFmts count="5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  <numFmt numFmtId="176" formatCode="_(* #,##0.00_);_(* \(#,##0.00\);_(* &quot;-&quot;??_);_(@_)"/>
  </numFmts>
  <fonts count="45">
    <font>
      <sz val="11"/>
      <color theme="1"/>
      <name val="宋体"/>
      <charset val="134"/>
      <scheme val="minor"/>
    </font>
    <font>
      <sz val="12"/>
      <name val="宋体"/>
      <charset val="134"/>
    </font>
    <font>
      <sz val="9"/>
      <name val="宋体"/>
      <charset val="134"/>
    </font>
    <font>
      <b/>
      <sz val="11"/>
      <color theme="1"/>
      <name val="宋体"/>
      <charset val="134"/>
      <scheme val="minor"/>
    </font>
    <font>
      <b/>
      <sz val="28"/>
      <name val="楷体"/>
      <charset val="134"/>
    </font>
    <font>
      <b/>
      <sz val="16"/>
      <color theme="1"/>
      <name val="宋体"/>
      <charset val="134"/>
      <scheme val="minor"/>
    </font>
    <font>
      <b/>
      <sz val="12"/>
      <color theme="1"/>
      <name val="宋体"/>
      <charset val="134"/>
      <scheme val="minor"/>
    </font>
    <font>
      <b/>
      <sz val="14"/>
      <color theme="1"/>
      <name val="宋体"/>
      <charset val="134"/>
      <scheme val="minor"/>
    </font>
    <font>
      <sz val="14"/>
      <color theme="1"/>
      <name val="宋体"/>
      <charset val="134"/>
      <scheme val="minor"/>
    </font>
    <font>
      <sz val="14"/>
      <name val="宋体"/>
      <charset val="134"/>
    </font>
    <font>
      <sz val="14"/>
      <color indexed="8"/>
      <name val="宋体"/>
      <charset val="134"/>
    </font>
    <font>
      <sz val="14"/>
      <color indexed="8"/>
      <name val="宋体"/>
      <charset val="134"/>
      <scheme val="minor"/>
    </font>
    <font>
      <b/>
      <sz val="14"/>
      <name val="宋体"/>
      <charset val="134"/>
    </font>
    <font>
      <b/>
      <sz val="12"/>
      <name val="宋体"/>
      <charset val="134"/>
    </font>
    <font>
      <b/>
      <sz val="11"/>
      <name val="宋体"/>
      <charset val="134"/>
    </font>
    <font>
      <b/>
      <sz val="12"/>
      <name val="Malgun Gothic"/>
      <charset val="134"/>
    </font>
    <font>
      <b/>
      <sz val="14"/>
      <name val="Malgun Gothic"/>
      <charset val="134"/>
    </font>
    <font>
      <b/>
      <sz val="18"/>
      <color rgb="FF000000"/>
      <name val="宋体"/>
      <charset val="134"/>
    </font>
    <font>
      <sz val="11"/>
      <color rgb="FF3F3F76"/>
      <name val="宋体"/>
      <charset val="0"/>
      <scheme val="minor"/>
    </font>
    <font>
      <sz val="11"/>
      <color indexed="8"/>
      <name val="宋体"/>
      <charset val="134"/>
    </font>
    <font>
      <sz val="11"/>
      <color theme="1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theme="0"/>
      <name val="宋体"/>
      <charset val="0"/>
      <scheme val="minor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b/>
      <sz val="11"/>
      <color theme="3"/>
      <name val="宋体"/>
      <charset val="134"/>
      <scheme val="minor"/>
    </font>
    <font>
      <sz val="11"/>
      <color rgb="FFFF0000"/>
      <name val="宋体"/>
      <charset val="0"/>
      <scheme val="minor"/>
    </font>
    <font>
      <sz val="11"/>
      <name val="宋体"/>
      <charset val="134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6500"/>
      <name val="宋体"/>
      <charset val="0"/>
      <scheme val="minor"/>
    </font>
    <font>
      <b/>
      <u/>
      <sz val="10"/>
      <color indexed="12"/>
      <name val="Arial"/>
      <charset val="134"/>
    </font>
    <font>
      <sz val="10"/>
      <name val="Arial"/>
      <charset val="134"/>
    </font>
    <font>
      <sz val="12"/>
      <name val="Times New Roman"/>
      <charset val="134"/>
    </font>
    <font>
      <sz val="11"/>
      <color theme="1"/>
      <name val="Tahoma"/>
      <charset val="134"/>
    </font>
    <font>
      <sz val="11"/>
      <color theme="1"/>
      <name val="宋体"/>
      <charset val="134"/>
    </font>
    <font>
      <sz val="14"/>
      <name val="Malgun Gothic"/>
      <charset val="134"/>
    </font>
  </fonts>
  <fills count="34">
    <fill>
      <patternFill patternType="none"/>
    </fill>
    <fill>
      <patternFill patternType="gray125"/>
    </fill>
    <fill>
      <patternFill patternType="solid">
        <fgColor theme="0" tint="-0.25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16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/>
      <bottom/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660">
    <xf numFmtId="0" fontId="0" fillId="0" borderId="0">
      <alignment vertical="center"/>
    </xf>
    <xf numFmtId="42" fontId="0" fillId="0" borderId="0" applyFont="0" applyFill="0" applyBorder="0" applyAlignment="0" applyProtection="0">
      <alignment vertical="center"/>
    </xf>
    <xf numFmtId="0" fontId="18" fillId="3" borderId="8" applyNumberFormat="0" applyAlignment="0" applyProtection="0">
      <alignment vertical="center"/>
    </xf>
    <xf numFmtId="0" fontId="0" fillId="0" borderId="0">
      <alignment vertical="center"/>
    </xf>
    <xf numFmtId="0" fontId="0" fillId="0" borderId="0">
      <alignment vertical="center"/>
    </xf>
    <xf numFmtId="44" fontId="0" fillId="0" borderId="0" applyFont="0" applyFill="0" applyBorder="0" applyAlignment="0" applyProtection="0">
      <alignment vertical="center"/>
    </xf>
    <xf numFmtId="0" fontId="19" fillId="0" borderId="0">
      <alignment vertical="center"/>
    </xf>
    <xf numFmtId="0" fontId="20" fillId="4" borderId="0" applyNumberFormat="0" applyBorder="0" applyAlignment="0" applyProtection="0">
      <alignment vertical="center"/>
    </xf>
    <xf numFmtId="0" fontId="0" fillId="0" borderId="0">
      <alignment vertical="center"/>
    </xf>
    <xf numFmtId="0" fontId="1" fillId="0" borderId="0"/>
    <xf numFmtId="0" fontId="19" fillId="0" borderId="0">
      <alignment vertical="center"/>
    </xf>
    <xf numFmtId="43" fontId="19" fillId="0" borderId="0" applyFont="0" applyFill="0" applyBorder="0" applyAlignment="0" applyProtection="0">
      <alignment vertical="center"/>
    </xf>
    <xf numFmtId="0" fontId="0" fillId="0" borderId="0">
      <alignment vertical="center"/>
    </xf>
    <xf numFmtId="41" fontId="0" fillId="0" borderId="0" applyFont="0" applyFill="0" applyBorder="0" applyAlignment="0" applyProtection="0">
      <alignment vertical="center"/>
    </xf>
    <xf numFmtId="0" fontId="21" fillId="5" borderId="0" applyNumberFormat="0" applyBorder="0" applyAlignment="0" applyProtection="0">
      <alignment vertical="center"/>
    </xf>
    <xf numFmtId="0" fontId="0" fillId="0" borderId="0">
      <alignment vertical="center"/>
    </xf>
    <xf numFmtId="0" fontId="0" fillId="0" borderId="0">
      <alignment vertical="center"/>
    </xf>
    <xf numFmtId="43" fontId="0" fillId="0" borderId="0" applyFont="0" applyFill="0" applyBorder="0" applyAlignment="0" applyProtection="0">
      <alignment vertical="center"/>
    </xf>
    <xf numFmtId="0" fontId="20" fillId="6" borderId="0" applyNumberFormat="0" applyBorder="0" applyAlignment="0" applyProtection="0">
      <alignment vertical="center"/>
    </xf>
    <xf numFmtId="0" fontId="0" fillId="0" borderId="0">
      <alignment vertical="center"/>
    </xf>
    <xf numFmtId="0" fontId="22" fillId="7" borderId="0" applyNumberFormat="0" applyBorder="0" applyAlignment="0" applyProtection="0">
      <alignment vertical="center"/>
    </xf>
    <xf numFmtId="0" fontId="23" fillId="0" borderId="0" applyNumberFormat="0" applyFill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0" fontId="24" fillId="0" borderId="0" applyNumberFormat="0" applyFill="0" applyBorder="0" applyAlignment="0" applyProtection="0">
      <alignment vertical="center"/>
    </xf>
    <xf numFmtId="0" fontId="19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8" borderId="9" applyNumberFormat="0" applyFont="0" applyAlignment="0" applyProtection="0">
      <alignment vertical="center"/>
    </xf>
    <xf numFmtId="0" fontId="0" fillId="0" borderId="0">
      <alignment vertical="center"/>
    </xf>
    <xf numFmtId="0" fontId="22" fillId="9" borderId="0" applyNumberFormat="0" applyBorder="0" applyAlignment="0" applyProtection="0">
      <alignment vertical="center"/>
    </xf>
    <xf numFmtId="0" fontId="0" fillId="0" borderId="0">
      <alignment vertical="center"/>
    </xf>
    <xf numFmtId="0" fontId="19" fillId="0" borderId="0">
      <alignment vertical="center"/>
    </xf>
    <xf numFmtId="0" fontId="25" fillId="0" borderId="0" applyNumberFormat="0" applyFill="0" applyBorder="0" applyAlignment="0" applyProtection="0">
      <alignment vertical="center"/>
    </xf>
    <xf numFmtId="0" fontId="26" fillId="0" borderId="0" applyNumberFormat="0" applyFill="0" applyBorder="0" applyAlignment="0" applyProtection="0">
      <alignment vertical="center"/>
    </xf>
    <xf numFmtId="0" fontId="19" fillId="0" borderId="0">
      <alignment vertical="center"/>
    </xf>
    <xf numFmtId="0" fontId="27" fillId="0" borderId="0"/>
    <xf numFmtId="0" fontId="0" fillId="0" borderId="0">
      <alignment vertical="center"/>
    </xf>
    <xf numFmtId="0" fontId="0" fillId="0" borderId="0">
      <alignment vertical="center"/>
    </xf>
    <xf numFmtId="0" fontId="19" fillId="0" borderId="0">
      <alignment vertical="center"/>
    </xf>
    <xf numFmtId="0" fontId="0" fillId="0" borderId="0">
      <alignment vertical="center"/>
    </xf>
    <xf numFmtId="0" fontId="28" fillId="0" borderId="0" applyNumberFormat="0" applyFill="0" applyBorder="0" applyAlignment="0" applyProtection="0">
      <alignment vertical="center"/>
    </xf>
    <xf numFmtId="0" fontId="29" fillId="0" borderId="0" applyNumberFormat="0" applyFill="0" applyBorder="0" applyAlignment="0" applyProtection="0">
      <alignment vertical="center"/>
    </xf>
    <xf numFmtId="0" fontId="30" fillId="0" borderId="10" applyNumberFormat="0" applyFill="0" applyAlignment="0" applyProtection="0">
      <alignment vertical="center"/>
    </xf>
    <xf numFmtId="0" fontId="19" fillId="0" borderId="0">
      <alignment vertical="center"/>
    </xf>
    <xf numFmtId="0" fontId="31" fillId="0" borderId="10" applyNumberFormat="0" applyFill="0" applyAlignment="0" applyProtection="0">
      <alignment vertical="center"/>
    </xf>
    <xf numFmtId="0" fontId="22" fillId="10" borderId="0" applyNumberFormat="0" applyBorder="0" applyAlignment="0" applyProtection="0">
      <alignment vertical="center"/>
    </xf>
    <xf numFmtId="0" fontId="0" fillId="0" borderId="0">
      <alignment vertical="center"/>
    </xf>
    <xf numFmtId="0" fontId="19" fillId="0" borderId="0">
      <alignment vertical="center"/>
    </xf>
    <xf numFmtId="0" fontId="25" fillId="0" borderId="11" applyNumberFormat="0" applyFill="0" applyAlignment="0" applyProtection="0">
      <alignment vertical="center"/>
    </xf>
    <xf numFmtId="0" fontId="22" fillId="11" borderId="0" applyNumberFormat="0" applyBorder="0" applyAlignment="0" applyProtection="0">
      <alignment vertical="center"/>
    </xf>
    <xf numFmtId="43" fontId="19" fillId="0" borderId="0" applyFont="0" applyFill="0" applyBorder="0" applyAlignment="0" applyProtection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32" fillId="12" borderId="12" applyNumberFormat="0" applyAlignment="0" applyProtection="0">
      <alignment vertical="center"/>
    </xf>
    <xf numFmtId="0" fontId="33" fillId="12" borderId="8" applyNumberFormat="0" applyAlignment="0" applyProtection="0">
      <alignment vertical="center"/>
    </xf>
    <xf numFmtId="0" fontId="34" fillId="13" borderId="13" applyNumberFormat="0" applyAlignment="0" applyProtection="0">
      <alignment vertical="center"/>
    </xf>
    <xf numFmtId="0" fontId="20" fillId="14" borderId="0" applyNumberFormat="0" applyBorder="0" applyAlignment="0" applyProtection="0">
      <alignment vertical="center"/>
    </xf>
    <xf numFmtId="43" fontId="19" fillId="0" borderId="0" applyFont="0" applyFill="0" applyBorder="0" applyAlignment="0" applyProtection="0">
      <alignment vertical="center"/>
    </xf>
    <xf numFmtId="0" fontId="0" fillId="0" borderId="0">
      <alignment vertical="center"/>
    </xf>
    <xf numFmtId="0" fontId="22" fillId="15" borderId="0" applyNumberFormat="0" applyBorder="0" applyAlignment="0" applyProtection="0">
      <alignment vertical="center"/>
    </xf>
    <xf numFmtId="43" fontId="19" fillId="0" borderId="0" applyFont="0" applyFill="0" applyBorder="0" applyAlignment="0" applyProtection="0">
      <alignment vertical="center"/>
    </xf>
    <xf numFmtId="0" fontId="19" fillId="0" borderId="0">
      <alignment vertical="center"/>
    </xf>
    <xf numFmtId="0" fontId="35" fillId="0" borderId="14" applyNumberFormat="0" applyFill="0" applyAlignment="0" applyProtection="0">
      <alignment vertical="center"/>
    </xf>
    <xf numFmtId="0" fontId="36" fillId="0" borderId="15" applyNumberFormat="0" applyFill="0" applyAlignment="0" applyProtection="0">
      <alignment vertical="center"/>
    </xf>
    <xf numFmtId="0" fontId="37" fillId="16" borderId="0" applyNumberFormat="0" applyBorder="0" applyAlignment="0" applyProtection="0">
      <alignment vertical="center"/>
    </xf>
    <xf numFmtId="0" fontId="27" fillId="0" borderId="0"/>
    <xf numFmtId="0" fontId="0" fillId="0" borderId="0">
      <alignment vertical="center"/>
    </xf>
    <xf numFmtId="0" fontId="38" fillId="17" borderId="0" applyNumberFormat="0" applyBorder="0" applyAlignment="0" applyProtection="0">
      <alignment vertical="center"/>
    </xf>
    <xf numFmtId="0" fontId="20" fillId="18" borderId="0" applyNumberFormat="0" applyBorder="0" applyAlignment="0" applyProtection="0">
      <alignment vertical="center"/>
    </xf>
    <xf numFmtId="0" fontId="0" fillId="0" borderId="0">
      <alignment vertical="center"/>
    </xf>
    <xf numFmtId="0" fontId="22" fillId="19" borderId="0" applyNumberFormat="0" applyBorder="0" applyAlignment="0" applyProtection="0">
      <alignment vertical="center"/>
    </xf>
    <xf numFmtId="43" fontId="19" fillId="0" borderId="0" applyFont="0" applyFill="0" applyBorder="0" applyAlignment="0" applyProtection="0">
      <alignment vertical="center"/>
    </xf>
    <xf numFmtId="0" fontId="19" fillId="0" borderId="0">
      <alignment vertical="center"/>
    </xf>
    <xf numFmtId="0" fontId="20" fillId="20" borderId="0" applyNumberFormat="0" applyBorder="0" applyAlignment="0" applyProtection="0">
      <alignment vertical="center"/>
    </xf>
    <xf numFmtId="0" fontId="20" fillId="21" borderId="0" applyNumberFormat="0" applyBorder="0" applyAlignment="0" applyProtection="0">
      <alignment vertical="center"/>
    </xf>
    <xf numFmtId="0" fontId="20" fillId="22" borderId="0" applyNumberFormat="0" applyBorder="0" applyAlignment="0" applyProtection="0">
      <alignment vertical="center"/>
    </xf>
    <xf numFmtId="0" fontId="20" fillId="23" borderId="0" applyNumberFormat="0" applyBorder="0" applyAlignment="0" applyProtection="0">
      <alignment vertical="center"/>
    </xf>
    <xf numFmtId="0" fontId="22" fillId="24" borderId="0" applyNumberFormat="0" applyBorder="0" applyAlignment="0" applyProtection="0">
      <alignment vertical="center"/>
    </xf>
    <xf numFmtId="43" fontId="19" fillId="0" borderId="0" applyFont="0" applyFill="0" applyBorder="0" applyAlignment="0" applyProtection="0">
      <alignment vertical="center"/>
    </xf>
    <xf numFmtId="0" fontId="22" fillId="25" borderId="0" applyNumberFormat="0" applyBorder="0" applyAlignment="0" applyProtection="0">
      <alignment vertical="center"/>
    </xf>
    <xf numFmtId="0" fontId="39" fillId="0" borderId="0">
      <alignment vertical="center"/>
    </xf>
    <xf numFmtId="0" fontId="20" fillId="26" borderId="0" applyNumberFormat="0" applyBorder="0" applyAlignment="0" applyProtection="0">
      <alignment vertical="center"/>
    </xf>
    <xf numFmtId="0" fontId="20" fillId="27" borderId="0" applyNumberFormat="0" applyBorder="0" applyAlignment="0" applyProtection="0">
      <alignment vertical="center"/>
    </xf>
    <xf numFmtId="0" fontId="22" fillId="28" borderId="0" applyNumberFormat="0" applyBorder="0" applyAlignment="0" applyProtection="0">
      <alignment vertical="center"/>
    </xf>
    <xf numFmtId="0" fontId="19" fillId="0" borderId="0">
      <alignment vertical="center"/>
    </xf>
    <xf numFmtId="0" fontId="20" fillId="29" borderId="0" applyNumberFormat="0" applyBorder="0" applyAlignment="0" applyProtection="0">
      <alignment vertical="center"/>
    </xf>
    <xf numFmtId="0" fontId="0" fillId="0" borderId="0">
      <alignment vertical="center"/>
    </xf>
    <xf numFmtId="0" fontId="22" fillId="30" borderId="0" applyNumberFormat="0" applyBorder="0" applyAlignment="0" applyProtection="0">
      <alignment vertical="center"/>
    </xf>
    <xf numFmtId="0" fontId="22" fillId="31" borderId="0" applyNumberFormat="0" applyBorder="0" applyAlignment="0" applyProtection="0">
      <alignment vertical="center"/>
    </xf>
    <xf numFmtId="0" fontId="19" fillId="0" borderId="0">
      <alignment vertical="center"/>
    </xf>
    <xf numFmtId="0" fontId="20" fillId="32" borderId="0" applyNumberFormat="0" applyBorder="0" applyAlignment="0" applyProtection="0">
      <alignment vertical="center"/>
    </xf>
    <xf numFmtId="0" fontId="22" fillId="33" borderId="0" applyNumberFormat="0" applyBorder="0" applyAlignment="0" applyProtection="0">
      <alignment vertical="center"/>
    </xf>
    <xf numFmtId="176" fontId="40" fillId="0" borderId="0" applyFont="0" applyFill="0" applyBorder="0" applyAlignment="0" applyProtection="0"/>
    <xf numFmtId="0" fontId="41" fillId="0" borderId="0"/>
    <xf numFmtId="0" fontId="19" fillId="0" borderId="0">
      <alignment vertical="center"/>
    </xf>
    <xf numFmtId="0" fontId="40" fillId="0" borderId="0" applyProtection="0">
      <alignment vertical="center"/>
    </xf>
    <xf numFmtId="0" fontId="27" fillId="0" borderId="0"/>
    <xf numFmtId="0" fontId="0" fillId="0" borderId="0">
      <alignment vertical="center"/>
    </xf>
    <xf numFmtId="0" fontId="19" fillId="0" borderId="0">
      <alignment vertical="center"/>
    </xf>
    <xf numFmtId="0" fontId="41" fillId="0" borderId="0"/>
    <xf numFmtId="43" fontId="19" fillId="0" borderId="0" applyFont="0" applyFill="0" applyBorder="0" applyAlignment="0" applyProtection="0">
      <alignment vertical="center"/>
    </xf>
    <xf numFmtId="43" fontId="19" fillId="0" borderId="0" applyFont="0" applyFill="0" applyBorder="0" applyAlignment="0" applyProtection="0">
      <alignment vertical="center"/>
    </xf>
    <xf numFmtId="0" fontId="0" fillId="0" borderId="0">
      <alignment vertical="center"/>
    </xf>
    <xf numFmtId="43" fontId="19" fillId="0" borderId="0" applyFont="0" applyFill="0" applyBorder="0" applyAlignment="0" applyProtection="0">
      <alignment vertical="center"/>
    </xf>
    <xf numFmtId="0" fontId="0" fillId="0" borderId="0">
      <alignment vertical="center"/>
    </xf>
    <xf numFmtId="43" fontId="19" fillId="0" borderId="0" applyFont="0" applyFill="0" applyBorder="0" applyAlignment="0" applyProtection="0">
      <alignment vertical="center"/>
    </xf>
    <xf numFmtId="43" fontId="19" fillId="0" borderId="0" applyFont="0" applyFill="0" applyBorder="0" applyAlignment="0" applyProtection="0">
      <alignment vertical="center"/>
    </xf>
    <xf numFmtId="0" fontId="0" fillId="0" borderId="0">
      <alignment vertical="center"/>
    </xf>
    <xf numFmtId="43" fontId="19" fillId="0" borderId="0" applyFont="0" applyFill="0" applyBorder="0" applyAlignment="0" applyProtection="0">
      <alignment vertical="center"/>
    </xf>
    <xf numFmtId="43" fontId="19" fillId="0" borderId="0" applyFont="0" applyFill="0" applyBorder="0" applyAlignment="0" applyProtection="0">
      <alignment vertical="center"/>
    </xf>
    <xf numFmtId="0" fontId="0" fillId="0" borderId="0">
      <alignment vertical="center"/>
    </xf>
    <xf numFmtId="0" fontId="19" fillId="0" borderId="0">
      <alignment vertical="center"/>
    </xf>
    <xf numFmtId="0" fontId="0" fillId="0" borderId="0">
      <alignment vertical="center"/>
    </xf>
    <xf numFmtId="43" fontId="19" fillId="0" borderId="0" applyFont="0" applyFill="0" applyBorder="0" applyAlignment="0" applyProtection="0">
      <alignment vertical="center"/>
    </xf>
    <xf numFmtId="0" fontId="0" fillId="0" borderId="0">
      <alignment vertical="center"/>
    </xf>
    <xf numFmtId="0" fontId="19" fillId="0" borderId="0">
      <alignment vertical="center"/>
    </xf>
    <xf numFmtId="0" fontId="41" fillId="0" borderId="0"/>
    <xf numFmtId="43" fontId="19" fillId="0" borderId="0" applyFont="0" applyFill="0" applyBorder="0" applyAlignment="0" applyProtection="0">
      <alignment vertical="center"/>
    </xf>
    <xf numFmtId="0" fontId="0" fillId="0" borderId="0">
      <alignment vertical="center"/>
    </xf>
    <xf numFmtId="43" fontId="19" fillId="0" borderId="0" applyFont="0" applyFill="0" applyBorder="0" applyAlignment="0" applyProtection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27" fillId="0" borderId="0"/>
    <xf numFmtId="0" fontId="0" fillId="0" borderId="0">
      <alignment vertical="center"/>
    </xf>
    <xf numFmtId="0" fontId="0" fillId="0" borderId="0">
      <alignment vertical="center"/>
    </xf>
    <xf numFmtId="0" fontId="19" fillId="0" borderId="0">
      <alignment vertical="center"/>
    </xf>
    <xf numFmtId="0" fontId="19" fillId="0" borderId="0">
      <alignment vertical="center"/>
    </xf>
    <xf numFmtId="0" fontId="19" fillId="0" borderId="0">
      <alignment vertical="center"/>
    </xf>
    <xf numFmtId="0" fontId="1" fillId="0" borderId="0"/>
    <xf numFmtId="0" fontId="19" fillId="0" borderId="0">
      <alignment vertical="center"/>
    </xf>
    <xf numFmtId="0" fontId="19" fillId="0" borderId="0">
      <alignment vertical="center"/>
    </xf>
    <xf numFmtId="0" fontId="1" fillId="0" borderId="0"/>
    <xf numFmtId="0" fontId="19" fillId="0" borderId="0">
      <alignment vertical="center"/>
    </xf>
    <xf numFmtId="0" fontId="19" fillId="0" borderId="0">
      <alignment vertical="center"/>
    </xf>
    <xf numFmtId="0" fontId="1" fillId="0" borderId="0"/>
    <xf numFmtId="0" fontId="19" fillId="0" borderId="0">
      <alignment vertical="center"/>
    </xf>
    <xf numFmtId="0" fontId="0" fillId="0" borderId="0">
      <alignment vertical="center"/>
    </xf>
    <xf numFmtId="0" fontId="42" fillId="0" borderId="0"/>
    <xf numFmtId="0" fontId="0" fillId="0" borderId="0">
      <alignment vertical="center"/>
    </xf>
    <xf numFmtId="0" fontId="19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43" fillId="0" borderId="0"/>
    <xf numFmtId="0" fontId="19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9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9" fillId="0" borderId="0">
      <alignment vertical="center"/>
    </xf>
    <xf numFmtId="0" fontId="0" fillId="0" borderId="0">
      <alignment vertical="center"/>
    </xf>
    <xf numFmtId="0" fontId="19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9" fillId="0" borderId="0">
      <alignment vertical="center"/>
    </xf>
    <xf numFmtId="0" fontId="19" fillId="0" borderId="0">
      <alignment vertical="center"/>
    </xf>
    <xf numFmtId="0" fontId="0" fillId="0" borderId="0">
      <alignment vertical="center"/>
    </xf>
    <xf numFmtId="0" fontId="19" fillId="0" borderId="0">
      <alignment vertical="center"/>
    </xf>
    <xf numFmtId="0" fontId="19" fillId="0" borderId="0">
      <alignment vertical="center"/>
    </xf>
    <xf numFmtId="0" fontId="19" fillId="0" borderId="0">
      <alignment vertical="center"/>
    </xf>
    <xf numFmtId="0" fontId="1" fillId="0" borderId="0">
      <alignment vertical="center"/>
    </xf>
    <xf numFmtId="0" fontId="19" fillId="0" borderId="0">
      <alignment vertical="center"/>
    </xf>
    <xf numFmtId="0" fontId="1" fillId="0" borderId="0">
      <alignment vertical="center"/>
    </xf>
    <xf numFmtId="0" fontId="0" fillId="0" borderId="0">
      <alignment vertical="center"/>
    </xf>
    <xf numFmtId="0" fontId="19" fillId="0" borderId="0">
      <alignment vertical="center"/>
    </xf>
    <xf numFmtId="0" fontId="1" fillId="0" borderId="0">
      <alignment vertical="center"/>
    </xf>
    <xf numFmtId="0" fontId="19" fillId="0" borderId="0">
      <alignment vertical="center"/>
    </xf>
    <xf numFmtId="0" fontId="1" fillId="0" borderId="0">
      <alignment vertical="center"/>
    </xf>
    <xf numFmtId="0" fontId="19" fillId="0" borderId="0">
      <alignment vertical="center"/>
    </xf>
    <xf numFmtId="0" fontId="19" fillId="0" borderId="0">
      <alignment vertical="center"/>
    </xf>
    <xf numFmtId="0" fontId="42" fillId="0" borderId="0"/>
    <xf numFmtId="0" fontId="19" fillId="0" borderId="0">
      <alignment vertical="center"/>
    </xf>
    <xf numFmtId="0" fontId="19" fillId="0" borderId="0">
      <alignment vertical="center"/>
    </xf>
    <xf numFmtId="0" fontId="27" fillId="0" borderId="0"/>
    <xf numFmtId="0" fontId="0" fillId="0" borderId="0">
      <alignment vertical="center"/>
    </xf>
    <xf numFmtId="0" fontId="19" fillId="0" borderId="0">
      <alignment vertical="center"/>
    </xf>
    <xf numFmtId="0" fontId="19" fillId="0" borderId="0">
      <alignment vertical="center"/>
    </xf>
    <xf numFmtId="0" fontId="27" fillId="0" borderId="0"/>
    <xf numFmtId="0" fontId="0" fillId="0" borderId="0">
      <alignment vertical="center"/>
    </xf>
    <xf numFmtId="0" fontId="19" fillId="0" borderId="0">
      <alignment vertical="center"/>
    </xf>
    <xf numFmtId="0" fontId="27" fillId="0" borderId="0"/>
    <xf numFmtId="0" fontId="0" fillId="0" borderId="0">
      <alignment vertical="center"/>
    </xf>
    <xf numFmtId="0" fontId="19" fillId="0" borderId="0">
      <alignment vertical="center"/>
    </xf>
    <xf numFmtId="0" fontId="27" fillId="0" borderId="0"/>
    <xf numFmtId="0" fontId="0" fillId="0" borderId="0">
      <alignment vertical="center"/>
    </xf>
    <xf numFmtId="0" fontId="19" fillId="0" borderId="0">
      <alignment vertical="center"/>
    </xf>
    <xf numFmtId="0" fontId="19" fillId="0" borderId="0">
      <alignment vertical="center"/>
    </xf>
    <xf numFmtId="0" fontId="19" fillId="0" borderId="0">
      <alignment vertical="center"/>
    </xf>
    <xf numFmtId="0" fontId="27" fillId="0" borderId="0"/>
    <xf numFmtId="0" fontId="0" fillId="0" borderId="0">
      <alignment vertical="center"/>
    </xf>
    <xf numFmtId="43" fontId="19" fillId="0" borderId="0" applyFont="0" applyFill="0" applyBorder="0" applyAlignment="0" applyProtection="0">
      <alignment vertical="center"/>
    </xf>
    <xf numFmtId="0" fontId="19" fillId="0" borderId="0">
      <alignment vertical="center"/>
    </xf>
    <xf numFmtId="0" fontId="19" fillId="0" borderId="0">
      <alignment vertical="center"/>
    </xf>
    <xf numFmtId="0" fontId="27" fillId="0" borderId="0"/>
    <xf numFmtId="0" fontId="0" fillId="0" borderId="0">
      <alignment vertical="center"/>
    </xf>
    <xf numFmtId="0" fontId="19" fillId="0" borderId="0">
      <alignment vertical="center"/>
    </xf>
    <xf numFmtId="0" fontId="27" fillId="0" borderId="0"/>
    <xf numFmtId="0" fontId="19" fillId="0" borderId="0">
      <alignment vertical="center"/>
    </xf>
    <xf numFmtId="0" fontId="27" fillId="0" borderId="0"/>
    <xf numFmtId="0" fontId="1" fillId="0" borderId="0">
      <alignment vertical="center"/>
    </xf>
    <xf numFmtId="0" fontId="27" fillId="0" borderId="0"/>
    <xf numFmtId="0" fontId="0" fillId="0" borderId="0">
      <alignment vertical="center"/>
    </xf>
    <xf numFmtId="0" fontId="1" fillId="0" borderId="0">
      <alignment vertical="center"/>
    </xf>
    <xf numFmtId="0" fontId="27" fillId="0" borderId="0"/>
    <xf numFmtId="0" fontId="0" fillId="0" borderId="0">
      <alignment vertical="center"/>
    </xf>
    <xf numFmtId="0" fontId="0" fillId="0" borderId="0">
      <alignment vertical="center"/>
    </xf>
    <xf numFmtId="0" fontId="1" fillId="0" borderId="0"/>
    <xf numFmtId="0" fontId="0" fillId="0" borderId="0">
      <alignment vertical="center"/>
    </xf>
    <xf numFmtId="0" fontId="0" fillId="0" borderId="0">
      <alignment vertical="center"/>
    </xf>
    <xf numFmtId="0" fontId="1" fillId="0" borderId="0"/>
    <xf numFmtId="0" fontId="0" fillId="0" borderId="0">
      <alignment vertical="center"/>
    </xf>
    <xf numFmtId="0" fontId="0" fillId="0" borderId="0">
      <alignment vertical="center"/>
    </xf>
    <xf numFmtId="0" fontId="19" fillId="0" borderId="0">
      <alignment vertical="center"/>
    </xf>
    <xf numFmtId="0" fontId="0" fillId="0" borderId="0">
      <alignment vertical="center"/>
    </xf>
    <xf numFmtId="0" fontId="19" fillId="0" borderId="0">
      <alignment vertical="center"/>
    </xf>
    <xf numFmtId="0" fontId="19" fillId="0" borderId="0">
      <alignment vertical="center"/>
    </xf>
    <xf numFmtId="0" fontId="19" fillId="0" borderId="0">
      <alignment vertical="center"/>
    </xf>
    <xf numFmtId="0" fontId="27" fillId="0" borderId="0"/>
    <xf numFmtId="0" fontId="19" fillId="0" borderId="0">
      <alignment vertical="center"/>
    </xf>
    <xf numFmtId="0" fontId="19" fillId="0" borderId="0">
      <alignment vertical="center"/>
    </xf>
    <xf numFmtId="0" fontId="19" fillId="0" borderId="0">
      <alignment vertical="center"/>
    </xf>
    <xf numFmtId="0" fontId="19" fillId="0" borderId="0">
      <alignment vertical="center"/>
    </xf>
    <xf numFmtId="0" fontId="19" fillId="0" borderId="0">
      <alignment vertical="center"/>
    </xf>
    <xf numFmtId="0" fontId="19" fillId="0" borderId="0">
      <alignment vertical="center"/>
    </xf>
    <xf numFmtId="0" fontId="19" fillId="0" borderId="0">
      <alignment vertical="center"/>
    </xf>
    <xf numFmtId="43" fontId="19" fillId="0" borderId="0" applyFont="0" applyFill="0" applyBorder="0" applyAlignment="0" applyProtection="0">
      <alignment vertical="center"/>
    </xf>
    <xf numFmtId="0" fontId="0" fillId="0" borderId="0">
      <alignment vertical="center"/>
    </xf>
    <xf numFmtId="0" fontId="19" fillId="0" borderId="0">
      <alignment vertical="center"/>
    </xf>
    <xf numFmtId="43" fontId="19" fillId="0" borderId="0" applyFont="0" applyFill="0" applyBorder="0" applyAlignment="0" applyProtection="0">
      <alignment vertical="center"/>
    </xf>
    <xf numFmtId="0" fontId="19" fillId="0" borderId="0">
      <alignment vertical="center"/>
    </xf>
    <xf numFmtId="43" fontId="19" fillId="0" borderId="0" applyFont="0" applyFill="0" applyBorder="0" applyAlignment="0" applyProtection="0">
      <alignment vertical="center"/>
    </xf>
    <xf numFmtId="0" fontId="19" fillId="0" borderId="0">
      <alignment vertical="center"/>
    </xf>
    <xf numFmtId="0" fontId="19" fillId="0" borderId="0">
      <alignment vertical="center"/>
    </xf>
    <xf numFmtId="0" fontId="0" fillId="0" borderId="0">
      <alignment vertical="center"/>
    </xf>
    <xf numFmtId="0" fontId="19" fillId="0" borderId="0">
      <alignment vertical="center"/>
    </xf>
    <xf numFmtId="0" fontId="0" fillId="0" borderId="0">
      <alignment vertical="center"/>
    </xf>
    <xf numFmtId="43" fontId="19" fillId="0" borderId="0" applyFont="0" applyFill="0" applyBorder="0" applyAlignment="0" applyProtection="0">
      <alignment vertical="center"/>
    </xf>
    <xf numFmtId="0" fontId="19" fillId="0" borderId="0">
      <alignment vertical="center"/>
    </xf>
    <xf numFmtId="0" fontId="19" fillId="0" borderId="0">
      <alignment vertical="center"/>
    </xf>
    <xf numFmtId="0" fontId="19" fillId="0" borderId="0">
      <alignment vertical="center"/>
    </xf>
    <xf numFmtId="0" fontId="19" fillId="0" borderId="0">
      <alignment vertical="center"/>
    </xf>
    <xf numFmtId="0" fontId="19" fillId="0" borderId="0">
      <alignment vertical="center"/>
    </xf>
    <xf numFmtId="0" fontId="27" fillId="0" borderId="0"/>
    <xf numFmtId="0" fontId="0" fillId="0" borderId="0">
      <alignment vertical="center"/>
    </xf>
    <xf numFmtId="43" fontId="19" fillId="0" borderId="0" applyFont="0" applyFill="0" applyBorder="0" applyAlignment="0" applyProtection="0">
      <alignment vertical="center"/>
    </xf>
    <xf numFmtId="0" fontId="19" fillId="0" borderId="0">
      <alignment vertical="center"/>
    </xf>
    <xf numFmtId="0" fontId="0" fillId="0" borderId="0">
      <alignment vertical="center"/>
    </xf>
    <xf numFmtId="0" fontId="19" fillId="0" borderId="0">
      <alignment vertical="center"/>
    </xf>
    <xf numFmtId="0" fontId="19" fillId="0" borderId="0">
      <alignment vertical="center"/>
    </xf>
    <xf numFmtId="0" fontId="19" fillId="0" borderId="0">
      <alignment vertical="center"/>
    </xf>
    <xf numFmtId="0" fontId="19" fillId="0" borderId="0">
      <alignment vertical="center"/>
    </xf>
    <xf numFmtId="0" fontId="0" fillId="0" borderId="0">
      <alignment vertical="center"/>
    </xf>
    <xf numFmtId="0" fontId="19" fillId="0" borderId="0">
      <alignment vertical="center"/>
    </xf>
    <xf numFmtId="0" fontId="19" fillId="0" borderId="0">
      <alignment vertical="center"/>
    </xf>
    <xf numFmtId="0" fontId="19" fillId="0" borderId="0">
      <alignment vertical="center"/>
    </xf>
    <xf numFmtId="0" fontId="19" fillId="0" borderId="0">
      <alignment vertical="center"/>
    </xf>
    <xf numFmtId="0" fontId="19" fillId="0" borderId="0">
      <alignment vertical="center"/>
    </xf>
    <xf numFmtId="0" fontId="19" fillId="0" borderId="0">
      <alignment vertical="center"/>
    </xf>
    <xf numFmtId="0" fontId="19" fillId="0" borderId="0">
      <alignment vertical="center"/>
    </xf>
    <xf numFmtId="0" fontId="19" fillId="0" borderId="0">
      <alignment vertical="center"/>
    </xf>
    <xf numFmtId="0" fontId="19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9" fillId="0" borderId="0">
      <alignment vertical="center"/>
    </xf>
    <xf numFmtId="0" fontId="19" fillId="0" borderId="0">
      <alignment vertical="center"/>
    </xf>
    <xf numFmtId="0" fontId="19" fillId="0" borderId="0">
      <alignment vertical="center"/>
    </xf>
    <xf numFmtId="0" fontId="19" fillId="0" borderId="0">
      <alignment vertical="center"/>
    </xf>
    <xf numFmtId="0" fontId="0" fillId="0" borderId="0">
      <alignment vertical="center"/>
    </xf>
    <xf numFmtId="0" fontId="19" fillId="0" borderId="0">
      <alignment vertical="center"/>
    </xf>
    <xf numFmtId="0" fontId="27" fillId="0" borderId="0"/>
    <xf numFmtId="0" fontId="0" fillId="0" borderId="0">
      <alignment vertical="center"/>
    </xf>
    <xf numFmtId="0" fontId="19" fillId="0" borderId="0">
      <alignment vertical="center"/>
    </xf>
    <xf numFmtId="0" fontId="19" fillId="0" borderId="0">
      <alignment vertical="center"/>
    </xf>
    <xf numFmtId="0" fontId="19" fillId="0" borderId="0">
      <alignment vertical="center"/>
    </xf>
    <xf numFmtId="0" fontId="19" fillId="0" borderId="0">
      <alignment vertical="center"/>
    </xf>
    <xf numFmtId="0" fontId="19" fillId="0" borderId="0">
      <alignment vertical="center"/>
    </xf>
    <xf numFmtId="0" fontId="19" fillId="0" borderId="0">
      <alignment vertical="center"/>
    </xf>
    <xf numFmtId="0" fontId="19" fillId="0" borderId="0">
      <alignment vertical="center"/>
    </xf>
    <xf numFmtId="0" fontId="19" fillId="0" borderId="0">
      <alignment vertical="center"/>
    </xf>
    <xf numFmtId="0" fontId="19" fillId="0" borderId="0">
      <alignment vertical="center"/>
    </xf>
    <xf numFmtId="0" fontId="19" fillId="0" borderId="0">
      <alignment vertical="center"/>
    </xf>
    <xf numFmtId="0" fontId="42" fillId="0" borderId="0"/>
    <xf numFmtId="0" fontId="19" fillId="0" borderId="0">
      <alignment vertical="center"/>
    </xf>
    <xf numFmtId="0" fontId="19" fillId="0" borderId="0">
      <alignment vertical="center"/>
    </xf>
    <xf numFmtId="0" fontId="19" fillId="0" borderId="0">
      <alignment vertical="center"/>
    </xf>
    <xf numFmtId="0" fontId="19" fillId="0" borderId="0">
      <alignment vertical="center"/>
    </xf>
    <xf numFmtId="0" fontId="19" fillId="0" borderId="0">
      <alignment vertical="center"/>
    </xf>
    <xf numFmtId="0" fontId="19" fillId="0" borderId="0">
      <alignment vertical="center"/>
    </xf>
    <xf numFmtId="0" fontId="27" fillId="0" borderId="0"/>
    <xf numFmtId="0" fontId="0" fillId="0" borderId="0">
      <alignment vertical="center"/>
    </xf>
    <xf numFmtId="0" fontId="19" fillId="0" borderId="0">
      <alignment vertical="center"/>
    </xf>
    <xf numFmtId="0" fontId="19" fillId="0" borderId="0">
      <alignment vertical="center"/>
    </xf>
    <xf numFmtId="0" fontId="19" fillId="0" borderId="0">
      <alignment vertical="center"/>
    </xf>
    <xf numFmtId="0" fontId="19" fillId="0" borderId="0">
      <alignment vertical="center"/>
    </xf>
    <xf numFmtId="0" fontId="19" fillId="0" borderId="0">
      <alignment vertical="center"/>
    </xf>
    <xf numFmtId="0" fontId="19" fillId="0" borderId="0">
      <alignment vertical="center"/>
    </xf>
    <xf numFmtId="0" fontId="19" fillId="0" borderId="0">
      <alignment vertical="center"/>
    </xf>
    <xf numFmtId="0" fontId="19" fillId="0" borderId="0">
      <alignment vertical="center"/>
    </xf>
    <xf numFmtId="0" fontId="19" fillId="0" borderId="0">
      <alignment vertical="center"/>
    </xf>
    <xf numFmtId="0" fontId="19" fillId="0" borderId="0">
      <alignment vertical="center"/>
    </xf>
    <xf numFmtId="0" fontId="19" fillId="0" borderId="0">
      <alignment vertical="center"/>
    </xf>
    <xf numFmtId="0" fontId="0" fillId="0" borderId="0">
      <alignment vertical="center"/>
    </xf>
    <xf numFmtId="43" fontId="19" fillId="0" borderId="0" applyFont="0" applyFill="0" applyBorder="0" applyAlignment="0" applyProtection="0">
      <alignment vertical="center"/>
    </xf>
    <xf numFmtId="0" fontId="19" fillId="0" borderId="0">
      <alignment vertical="center"/>
    </xf>
    <xf numFmtId="0" fontId="19" fillId="0" borderId="0">
      <alignment vertical="center"/>
    </xf>
    <xf numFmtId="43" fontId="19" fillId="0" borderId="0" applyFont="0" applyFill="0" applyBorder="0" applyAlignment="0" applyProtection="0">
      <alignment vertical="center"/>
    </xf>
    <xf numFmtId="0" fontId="19" fillId="0" borderId="0">
      <alignment vertical="center"/>
    </xf>
    <xf numFmtId="0" fontId="42" fillId="0" borderId="0"/>
    <xf numFmtId="0" fontId="0" fillId="0" borderId="0">
      <alignment vertical="center"/>
    </xf>
    <xf numFmtId="0" fontId="19" fillId="0" borderId="0">
      <alignment vertical="center"/>
    </xf>
    <xf numFmtId="0" fontId="42" fillId="0" borderId="0"/>
    <xf numFmtId="0" fontId="42" fillId="0" borderId="0"/>
    <xf numFmtId="0" fontId="19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9" fillId="0" borderId="0">
      <alignment vertical="center"/>
    </xf>
    <xf numFmtId="0" fontId="27" fillId="0" borderId="0"/>
    <xf numFmtId="0" fontId="27" fillId="0" borderId="0"/>
    <xf numFmtId="0" fontId="27" fillId="0" borderId="0"/>
    <xf numFmtId="0" fontId="27" fillId="0" borderId="0"/>
    <xf numFmtId="0" fontId="27" fillId="0" borderId="0"/>
    <xf numFmtId="0" fontId="27" fillId="0" borderId="0"/>
    <xf numFmtId="0" fontId="27" fillId="0" borderId="0"/>
    <xf numFmtId="0" fontId="27" fillId="0" borderId="0"/>
    <xf numFmtId="0" fontId="0" fillId="0" borderId="0">
      <alignment vertical="center"/>
    </xf>
    <xf numFmtId="0" fontId="27" fillId="0" borderId="0"/>
    <xf numFmtId="0" fontId="27" fillId="0" borderId="0"/>
    <xf numFmtId="0" fontId="27" fillId="0" borderId="0"/>
    <xf numFmtId="43" fontId="19" fillId="0" borderId="0" applyFont="0" applyFill="0" applyBorder="0" applyAlignment="0" applyProtection="0">
      <alignment vertical="center"/>
    </xf>
    <xf numFmtId="0" fontId="27" fillId="0" borderId="0"/>
    <xf numFmtId="0" fontId="27" fillId="0" borderId="0"/>
    <xf numFmtId="0" fontId="27" fillId="0" borderId="0"/>
    <xf numFmtId="0" fontId="27" fillId="0" borderId="0"/>
    <xf numFmtId="0" fontId="27" fillId="0" borderId="0"/>
    <xf numFmtId="0" fontId="27" fillId="0" borderId="0"/>
    <xf numFmtId="0" fontId="0" fillId="0" borderId="0">
      <alignment vertical="center"/>
    </xf>
    <xf numFmtId="0" fontId="27" fillId="0" borderId="0"/>
    <xf numFmtId="0" fontId="0" fillId="0" borderId="0">
      <alignment vertical="center"/>
    </xf>
    <xf numFmtId="0" fontId="27" fillId="0" borderId="0"/>
    <xf numFmtId="0" fontId="0" fillId="0" borderId="0">
      <alignment vertical="center"/>
    </xf>
    <xf numFmtId="0" fontId="27" fillId="0" borderId="0"/>
    <xf numFmtId="0" fontId="0" fillId="0" borderId="0">
      <alignment vertical="center"/>
    </xf>
    <xf numFmtId="0" fontId="27" fillId="0" borderId="0"/>
    <xf numFmtId="0" fontId="0" fillId="0" borderId="0">
      <alignment vertical="center"/>
    </xf>
    <xf numFmtId="0" fontId="19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27" fillId="0" borderId="0"/>
    <xf numFmtId="0" fontId="19" fillId="0" borderId="0">
      <alignment vertical="center"/>
    </xf>
    <xf numFmtId="0" fontId="19" fillId="0" borderId="0">
      <alignment vertical="center"/>
    </xf>
    <xf numFmtId="0" fontId="19" fillId="0" borderId="0">
      <alignment vertical="center"/>
    </xf>
    <xf numFmtId="0" fontId="19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9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43" fontId="19" fillId="0" borderId="0" applyFont="0" applyFill="0" applyBorder="0" applyAlignment="0" applyProtection="0">
      <alignment vertical="center"/>
    </xf>
    <xf numFmtId="0" fontId="0" fillId="0" borderId="0">
      <alignment vertical="center"/>
    </xf>
    <xf numFmtId="43" fontId="19" fillId="0" borderId="0" applyFont="0" applyFill="0" applyBorder="0" applyAlignment="0" applyProtection="0">
      <alignment vertical="center"/>
    </xf>
    <xf numFmtId="0" fontId="0" fillId="0" borderId="0">
      <alignment vertical="center"/>
    </xf>
    <xf numFmtId="43" fontId="19" fillId="0" borderId="0" applyFont="0" applyFill="0" applyBorder="0" applyAlignment="0" applyProtection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43" fontId="19" fillId="0" borderId="0" applyFont="0" applyFill="0" applyBorder="0" applyAlignment="0" applyProtection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43" fontId="19" fillId="0" borderId="0" applyFont="0" applyFill="0" applyBorder="0" applyAlignment="0" applyProtection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27" fillId="0" borderId="0"/>
    <xf numFmtId="0" fontId="0" fillId="0" borderId="0">
      <alignment vertical="center"/>
    </xf>
    <xf numFmtId="0" fontId="0" fillId="0" borderId="0">
      <alignment vertical="center"/>
    </xf>
    <xf numFmtId="0" fontId="19" fillId="0" borderId="0">
      <alignment vertical="center"/>
    </xf>
    <xf numFmtId="0" fontId="27" fillId="0" borderId="0"/>
    <xf numFmtId="0" fontId="0" fillId="0" borderId="0">
      <alignment vertical="center"/>
    </xf>
    <xf numFmtId="0" fontId="27" fillId="0" borderId="0"/>
    <xf numFmtId="0" fontId="19" fillId="0" borderId="0">
      <alignment vertical="center"/>
    </xf>
    <xf numFmtId="0" fontId="27" fillId="0" borderId="0"/>
    <xf numFmtId="0" fontId="0" fillId="0" borderId="0">
      <alignment vertical="center"/>
    </xf>
    <xf numFmtId="0" fontId="27" fillId="0" borderId="0"/>
    <xf numFmtId="0" fontId="0" fillId="0" borderId="0">
      <alignment vertical="center"/>
    </xf>
    <xf numFmtId="0" fontId="27" fillId="0" borderId="0"/>
    <xf numFmtId="0" fontId="0" fillId="0" borderId="0">
      <alignment vertical="center"/>
    </xf>
    <xf numFmtId="0" fontId="27" fillId="0" borderId="0"/>
    <xf numFmtId="0" fontId="0" fillId="0" borderId="0">
      <alignment vertical="center"/>
    </xf>
    <xf numFmtId="0" fontId="27" fillId="0" borderId="0"/>
    <xf numFmtId="0" fontId="0" fillId="0" borderId="0">
      <alignment vertical="center"/>
    </xf>
    <xf numFmtId="0" fontId="1" fillId="0" borderId="0"/>
    <xf numFmtId="0" fontId="27" fillId="0" borderId="0"/>
    <xf numFmtId="0" fontId="0" fillId="0" borderId="0">
      <alignment vertical="center"/>
    </xf>
    <xf numFmtId="0" fontId="27" fillId="0" borderId="0"/>
    <xf numFmtId="0" fontId="0" fillId="0" borderId="0">
      <alignment vertical="center"/>
    </xf>
    <xf numFmtId="0" fontId="27" fillId="0" borderId="0"/>
    <xf numFmtId="0" fontId="0" fillId="0" borderId="0">
      <alignment vertical="center"/>
    </xf>
    <xf numFmtId="0" fontId="19" fillId="0" borderId="0">
      <alignment vertical="center"/>
    </xf>
    <xf numFmtId="0" fontId="27" fillId="0" borderId="0"/>
    <xf numFmtId="0" fontId="0" fillId="0" borderId="0">
      <alignment vertical="center"/>
    </xf>
    <xf numFmtId="0" fontId="19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9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9" fillId="0" borderId="0">
      <alignment vertical="center"/>
    </xf>
    <xf numFmtId="0" fontId="0" fillId="0" borderId="0">
      <alignment vertical="center"/>
    </xf>
    <xf numFmtId="0" fontId="19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9" fillId="0" borderId="0">
      <alignment vertical="center"/>
    </xf>
    <xf numFmtId="0" fontId="27" fillId="0" borderId="0"/>
    <xf numFmtId="0" fontId="0" fillId="0" borderId="0">
      <alignment vertical="center"/>
    </xf>
    <xf numFmtId="0" fontId="0" fillId="0" borderId="0">
      <alignment vertical="center"/>
    </xf>
    <xf numFmtId="0" fontId="27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27" fillId="0" borderId="0"/>
    <xf numFmtId="0" fontId="0" fillId="0" borderId="0">
      <alignment vertical="center"/>
    </xf>
    <xf numFmtId="0" fontId="0" fillId="0" borderId="0">
      <alignment vertical="center"/>
    </xf>
    <xf numFmtId="0" fontId="27" fillId="0" borderId="0"/>
    <xf numFmtId="0" fontId="0" fillId="0" borderId="0">
      <alignment vertical="center"/>
    </xf>
    <xf numFmtId="0" fontId="0" fillId="0" borderId="0">
      <alignment vertical="center"/>
    </xf>
    <xf numFmtId="0" fontId="27" fillId="0" borderId="0"/>
    <xf numFmtId="0" fontId="0" fillId="0" borderId="0">
      <alignment vertical="center"/>
    </xf>
    <xf numFmtId="0" fontId="27" fillId="0" borderId="0"/>
    <xf numFmtId="0" fontId="0" fillId="0" borderId="0">
      <alignment vertical="center"/>
    </xf>
    <xf numFmtId="0" fontId="27" fillId="0" borderId="0"/>
    <xf numFmtId="0" fontId="27" fillId="0" borderId="0"/>
    <xf numFmtId="0" fontId="0" fillId="0" borderId="0">
      <alignment vertical="center"/>
    </xf>
    <xf numFmtId="0" fontId="27" fillId="0" borderId="0"/>
    <xf numFmtId="0" fontId="27" fillId="0" borderId="0"/>
    <xf numFmtId="0" fontId="27" fillId="0" borderId="0"/>
    <xf numFmtId="0" fontId="0" fillId="0" borderId="0">
      <alignment vertical="center"/>
    </xf>
    <xf numFmtId="0" fontId="27" fillId="0" borderId="0"/>
    <xf numFmtId="0" fontId="0" fillId="0" borderId="0">
      <alignment vertical="center"/>
    </xf>
    <xf numFmtId="0" fontId="0" fillId="0" borderId="0">
      <alignment vertical="center"/>
    </xf>
    <xf numFmtId="0" fontId="27" fillId="0" borderId="0"/>
    <xf numFmtId="0" fontId="0" fillId="0" borderId="0">
      <alignment vertical="center"/>
    </xf>
    <xf numFmtId="0" fontId="27" fillId="0" borderId="0"/>
    <xf numFmtId="0" fontId="0" fillId="0" borderId="0">
      <alignment vertical="center"/>
    </xf>
    <xf numFmtId="43" fontId="19" fillId="0" borderId="0" applyFont="0" applyFill="0" applyBorder="0" applyAlignment="0" applyProtection="0">
      <alignment vertical="center"/>
    </xf>
    <xf numFmtId="0" fontId="27" fillId="0" borderId="0"/>
    <xf numFmtId="0" fontId="0" fillId="0" borderId="0">
      <alignment vertical="center"/>
    </xf>
    <xf numFmtId="0" fontId="27" fillId="0" borderId="0"/>
    <xf numFmtId="0" fontId="0" fillId="0" borderId="0">
      <alignment vertical="center"/>
    </xf>
    <xf numFmtId="0" fontId="27" fillId="0" borderId="0"/>
    <xf numFmtId="0" fontId="0" fillId="0" borderId="0">
      <alignment vertical="center"/>
    </xf>
    <xf numFmtId="0" fontId="27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27" fillId="0" borderId="0"/>
    <xf numFmtId="0" fontId="0" fillId="0" borderId="0">
      <alignment vertical="center"/>
    </xf>
    <xf numFmtId="0" fontId="27" fillId="0" borderId="0"/>
    <xf numFmtId="0" fontId="19" fillId="0" borderId="0">
      <alignment vertical="center"/>
    </xf>
    <xf numFmtId="0" fontId="27" fillId="0" borderId="0"/>
    <xf numFmtId="0" fontId="19" fillId="0" borderId="0">
      <alignment vertical="center"/>
    </xf>
    <xf numFmtId="0" fontId="27" fillId="0" borderId="0"/>
    <xf numFmtId="0" fontId="19" fillId="0" borderId="0">
      <alignment vertical="center"/>
    </xf>
    <xf numFmtId="0" fontId="0" fillId="0" borderId="0">
      <alignment vertical="center"/>
    </xf>
    <xf numFmtId="0" fontId="27" fillId="0" borderId="0"/>
    <xf numFmtId="0" fontId="27" fillId="0" borderId="0"/>
    <xf numFmtId="0" fontId="19" fillId="0" borderId="0">
      <alignment vertical="center"/>
    </xf>
    <xf numFmtId="0" fontId="27" fillId="0" borderId="0"/>
    <xf numFmtId="0" fontId="19" fillId="0" borderId="0">
      <alignment vertical="center"/>
    </xf>
    <xf numFmtId="0" fontId="19" fillId="0" borderId="0">
      <alignment vertical="center"/>
    </xf>
    <xf numFmtId="0" fontId="27" fillId="0" borderId="0"/>
    <xf numFmtId="0" fontId="0" fillId="0" borderId="0">
      <alignment vertical="center"/>
    </xf>
    <xf numFmtId="0" fontId="19" fillId="0" borderId="0">
      <alignment vertical="center"/>
    </xf>
    <xf numFmtId="0" fontId="27" fillId="0" borderId="0"/>
    <xf numFmtId="0" fontId="0" fillId="0" borderId="0">
      <alignment vertical="center"/>
    </xf>
    <xf numFmtId="0" fontId="19" fillId="0" borderId="0">
      <alignment vertical="center"/>
    </xf>
    <xf numFmtId="0" fontId="27" fillId="0" borderId="0"/>
    <xf numFmtId="0" fontId="19" fillId="0" borderId="0">
      <alignment vertical="center"/>
    </xf>
    <xf numFmtId="0" fontId="27" fillId="0" borderId="0"/>
    <xf numFmtId="0" fontId="19" fillId="0" borderId="0">
      <alignment vertical="center"/>
    </xf>
    <xf numFmtId="0" fontId="27" fillId="0" borderId="0"/>
    <xf numFmtId="0" fontId="19" fillId="0" borderId="0">
      <alignment vertical="center"/>
    </xf>
    <xf numFmtId="0" fontId="27" fillId="0" borderId="0"/>
    <xf numFmtId="0" fontId="19" fillId="0" borderId="0">
      <alignment vertical="center"/>
    </xf>
    <xf numFmtId="0" fontId="27" fillId="0" borderId="0"/>
    <xf numFmtId="0" fontId="0" fillId="0" borderId="0">
      <alignment vertical="center"/>
    </xf>
    <xf numFmtId="0" fontId="19" fillId="0" borderId="0">
      <alignment vertical="center"/>
    </xf>
    <xf numFmtId="0" fontId="27" fillId="0" borderId="0"/>
    <xf numFmtId="0" fontId="19" fillId="0" borderId="0">
      <alignment vertical="center"/>
    </xf>
    <xf numFmtId="0" fontId="27" fillId="0" borderId="0"/>
    <xf numFmtId="0" fontId="19" fillId="0" borderId="0">
      <alignment vertical="center"/>
    </xf>
    <xf numFmtId="0" fontId="27" fillId="0" borderId="0"/>
    <xf numFmtId="0" fontId="19" fillId="0" borderId="0">
      <alignment vertical="center"/>
    </xf>
    <xf numFmtId="0" fontId="19" fillId="0" borderId="0">
      <alignment vertical="center"/>
    </xf>
    <xf numFmtId="0" fontId="27" fillId="0" borderId="0"/>
    <xf numFmtId="0" fontId="19" fillId="0" borderId="0">
      <alignment vertical="center"/>
    </xf>
    <xf numFmtId="0" fontId="27" fillId="0" borderId="0"/>
    <xf numFmtId="0" fontId="19" fillId="0" borderId="0">
      <alignment vertical="center"/>
    </xf>
    <xf numFmtId="0" fontId="27" fillId="0" borderId="0"/>
    <xf numFmtId="0" fontId="0" fillId="0" borderId="0">
      <alignment vertical="center"/>
    </xf>
    <xf numFmtId="0" fontId="27" fillId="0" borderId="0"/>
    <xf numFmtId="0" fontId="0" fillId="0" borderId="0">
      <alignment vertical="center"/>
    </xf>
    <xf numFmtId="0" fontId="27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9" fillId="0" borderId="0">
      <alignment vertical="center"/>
    </xf>
    <xf numFmtId="0" fontId="19" fillId="0" borderId="0">
      <alignment vertical="center"/>
    </xf>
    <xf numFmtId="0" fontId="19" fillId="0" borderId="0">
      <alignment vertical="center"/>
    </xf>
    <xf numFmtId="0" fontId="19" fillId="0" borderId="0">
      <alignment vertical="center"/>
    </xf>
    <xf numFmtId="0" fontId="19" fillId="0" borderId="0">
      <alignment vertical="center"/>
    </xf>
    <xf numFmtId="0" fontId="19" fillId="0" borderId="0">
      <alignment vertical="center"/>
    </xf>
    <xf numFmtId="0" fontId="19" fillId="0" borderId="0">
      <alignment vertical="center"/>
    </xf>
    <xf numFmtId="0" fontId="19" fillId="0" borderId="0">
      <alignment vertical="center"/>
    </xf>
    <xf numFmtId="0" fontId="19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9" fillId="0" borderId="0">
      <alignment vertical="center"/>
    </xf>
    <xf numFmtId="0" fontId="19" fillId="0" borderId="0">
      <alignment vertical="center"/>
    </xf>
    <xf numFmtId="0" fontId="19" fillId="0" borderId="0">
      <alignment vertical="center"/>
    </xf>
    <xf numFmtId="0" fontId="19" fillId="0" borderId="0">
      <alignment vertical="center"/>
    </xf>
    <xf numFmtId="0" fontId="19" fillId="0" borderId="0">
      <alignment vertical="center"/>
    </xf>
    <xf numFmtId="0" fontId="19" fillId="0" borderId="0">
      <alignment vertical="center"/>
    </xf>
    <xf numFmtId="0" fontId="19" fillId="0" borderId="0">
      <alignment vertical="center"/>
    </xf>
    <xf numFmtId="0" fontId="19" fillId="0" borderId="0">
      <alignment vertical="center"/>
    </xf>
    <xf numFmtId="0" fontId="19" fillId="0" borderId="0">
      <alignment vertical="center"/>
    </xf>
    <xf numFmtId="0" fontId="19" fillId="0" borderId="0">
      <alignment vertical="center"/>
    </xf>
    <xf numFmtId="0" fontId="19" fillId="0" borderId="0">
      <alignment vertical="center"/>
    </xf>
    <xf numFmtId="0" fontId="19" fillId="0" borderId="0">
      <alignment vertical="center"/>
    </xf>
    <xf numFmtId="0" fontId="19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" fillId="0" borderId="0"/>
    <xf numFmtId="0" fontId="1" fillId="0" borderId="0"/>
    <xf numFmtId="0" fontId="1" fillId="0" borderId="0"/>
    <xf numFmtId="0" fontId="1" fillId="0" borderId="0">
      <alignment vertical="center"/>
    </xf>
    <xf numFmtId="0" fontId="1" fillId="0" borderId="0"/>
    <xf numFmtId="43" fontId="19" fillId="0" borderId="0" applyFont="0" applyFill="0" applyBorder="0" applyAlignment="0" applyProtection="0">
      <alignment vertical="center"/>
    </xf>
    <xf numFmtId="43" fontId="19" fillId="0" borderId="0" applyFont="0" applyFill="0" applyBorder="0" applyAlignment="0" applyProtection="0">
      <alignment vertical="center"/>
    </xf>
    <xf numFmtId="43" fontId="19" fillId="0" borderId="0" applyFont="0" applyFill="0" applyBorder="0" applyAlignment="0" applyProtection="0">
      <alignment vertical="center"/>
    </xf>
    <xf numFmtId="43" fontId="19" fillId="0" borderId="0" applyFont="0" applyFill="0" applyBorder="0" applyAlignment="0" applyProtection="0">
      <alignment vertical="center"/>
    </xf>
    <xf numFmtId="43" fontId="19" fillId="0" borderId="0" applyFont="0" applyFill="0" applyBorder="0" applyAlignment="0" applyProtection="0">
      <alignment vertical="center"/>
    </xf>
    <xf numFmtId="43" fontId="19" fillId="0" borderId="0" applyFont="0" applyFill="0" applyBorder="0" applyAlignment="0" applyProtection="0">
      <alignment vertical="center"/>
    </xf>
    <xf numFmtId="43" fontId="19" fillId="0" borderId="0" applyFont="0" applyFill="0" applyBorder="0" applyAlignment="0" applyProtection="0">
      <alignment vertical="center"/>
    </xf>
    <xf numFmtId="43" fontId="19" fillId="0" borderId="0" applyFont="0" applyFill="0" applyBorder="0" applyAlignment="0" applyProtection="0">
      <alignment vertical="center"/>
    </xf>
    <xf numFmtId="43" fontId="19" fillId="0" borderId="0" applyFont="0" applyFill="0" applyBorder="0" applyAlignment="0" applyProtection="0">
      <alignment vertical="center"/>
    </xf>
    <xf numFmtId="43" fontId="19" fillId="0" borderId="0" applyFont="0" applyFill="0" applyBorder="0" applyAlignment="0" applyProtection="0">
      <alignment vertical="center"/>
    </xf>
    <xf numFmtId="43" fontId="19" fillId="0" borderId="0" applyFont="0" applyFill="0" applyBorder="0" applyAlignment="0" applyProtection="0">
      <alignment vertical="center"/>
    </xf>
    <xf numFmtId="43" fontId="19" fillId="0" borderId="0" applyFont="0" applyFill="0" applyBorder="0" applyAlignment="0" applyProtection="0">
      <alignment vertical="center"/>
    </xf>
    <xf numFmtId="43" fontId="19" fillId="0" borderId="0" applyFont="0" applyFill="0" applyBorder="0" applyAlignment="0" applyProtection="0">
      <alignment vertical="center"/>
    </xf>
    <xf numFmtId="43" fontId="19" fillId="0" borderId="0" applyFont="0" applyFill="0" applyBorder="0" applyAlignment="0" applyProtection="0">
      <alignment vertical="center"/>
    </xf>
    <xf numFmtId="43" fontId="19" fillId="0" borderId="0" applyFont="0" applyFill="0" applyBorder="0" applyAlignment="0" applyProtection="0">
      <alignment vertical="center"/>
    </xf>
    <xf numFmtId="43" fontId="19" fillId="0" borderId="0" applyFont="0" applyFill="0" applyBorder="0" applyAlignment="0" applyProtection="0">
      <alignment vertical="center"/>
    </xf>
    <xf numFmtId="43" fontId="19" fillId="0" borderId="0" applyFont="0" applyFill="0" applyBorder="0" applyAlignment="0" applyProtection="0">
      <alignment vertical="center"/>
    </xf>
    <xf numFmtId="43" fontId="19" fillId="0" borderId="0" applyFont="0" applyFill="0" applyBorder="0" applyAlignment="0" applyProtection="0">
      <alignment vertical="center"/>
    </xf>
    <xf numFmtId="43" fontId="19" fillId="0" borderId="0" applyFont="0" applyFill="0" applyBorder="0" applyAlignment="0" applyProtection="0">
      <alignment vertical="center"/>
    </xf>
    <xf numFmtId="43" fontId="19" fillId="0" borderId="0" applyFont="0" applyFill="0" applyBorder="0" applyAlignment="0" applyProtection="0">
      <alignment vertical="center"/>
    </xf>
    <xf numFmtId="43" fontId="19" fillId="0" borderId="0" applyFont="0" applyFill="0" applyBorder="0" applyAlignment="0" applyProtection="0">
      <alignment vertical="center"/>
    </xf>
    <xf numFmtId="43" fontId="19" fillId="0" borderId="0" applyFont="0" applyFill="0" applyBorder="0" applyAlignment="0" applyProtection="0">
      <alignment vertical="center"/>
    </xf>
    <xf numFmtId="43" fontId="19" fillId="0" borderId="0" applyFont="0" applyFill="0" applyBorder="0" applyAlignment="0" applyProtection="0">
      <alignment vertical="center"/>
    </xf>
    <xf numFmtId="43" fontId="19" fillId="0" borderId="0" applyFont="0" applyFill="0" applyBorder="0" applyAlignment="0" applyProtection="0">
      <alignment vertical="center"/>
    </xf>
    <xf numFmtId="43" fontId="19" fillId="0" borderId="0" applyFont="0" applyFill="0" applyBorder="0" applyAlignment="0" applyProtection="0">
      <alignment vertical="center"/>
    </xf>
    <xf numFmtId="43" fontId="19" fillId="0" borderId="0" applyFont="0" applyFill="0" applyBorder="0" applyAlignment="0" applyProtection="0">
      <alignment vertical="center"/>
    </xf>
    <xf numFmtId="43" fontId="19" fillId="0" borderId="0" applyFont="0" applyFill="0" applyBorder="0" applyAlignment="0" applyProtection="0">
      <alignment vertical="center"/>
    </xf>
    <xf numFmtId="43" fontId="19" fillId="0" borderId="0" applyFont="0" applyFill="0" applyBorder="0" applyAlignment="0" applyProtection="0">
      <alignment vertical="center"/>
    </xf>
    <xf numFmtId="43" fontId="19" fillId="0" borderId="0" applyFont="0" applyFill="0" applyBorder="0" applyAlignment="0" applyProtection="0">
      <alignment vertical="center"/>
    </xf>
    <xf numFmtId="43" fontId="19" fillId="0" borderId="0" applyFont="0" applyFill="0" applyBorder="0" applyAlignment="0" applyProtection="0">
      <alignment vertical="center"/>
    </xf>
    <xf numFmtId="43" fontId="19" fillId="0" borderId="0" applyFont="0" applyFill="0" applyBorder="0" applyAlignment="0" applyProtection="0">
      <alignment vertical="center"/>
    </xf>
    <xf numFmtId="43" fontId="19" fillId="0" borderId="0" applyFont="0" applyFill="0" applyBorder="0" applyAlignment="0" applyProtection="0">
      <alignment vertical="center"/>
    </xf>
    <xf numFmtId="43" fontId="19" fillId="0" borderId="0" applyFont="0" applyFill="0" applyBorder="0" applyAlignment="0" applyProtection="0">
      <alignment vertical="center"/>
    </xf>
    <xf numFmtId="43" fontId="19" fillId="0" borderId="0" applyFont="0" applyFill="0" applyBorder="0" applyAlignment="0" applyProtection="0">
      <alignment vertical="center"/>
    </xf>
    <xf numFmtId="43" fontId="19" fillId="0" borderId="0" applyFont="0" applyFill="0" applyBorder="0" applyAlignment="0" applyProtection="0">
      <alignment vertical="center"/>
    </xf>
    <xf numFmtId="43" fontId="19" fillId="0" borderId="0" applyFont="0" applyFill="0" applyBorder="0" applyAlignment="0" applyProtection="0">
      <alignment vertical="center"/>
    </xf>
    <xf numFmtId="43" fontId="19" fillId="0" borderId="0" applyFont="0" applyFill="0" applyBorder="0" applyAlignment="0" applyProtection="0">
      <alignment vertical="center"/>
    </xf>
    <xf numFmtId="43" fontId="19" fillId="0" borderId="0" applyFont="0" applyFill="0" applyBorder="0" applyAlignment="0" applyProtection="0">
      <alignment vertical="center"/>
    </xf>
    <xf numFmtId="43" fontId="19" fillId="0" borderId="0" applyFont="0" applyFill="0" applyBorder="0" applyAlignment="0" applyProtection="0">
      <alignment vertical="center"/>
    </xf>
    <xf numFmtId="43" fontId="19" fillId="0" borderId="0" applyFont="0" applyFill="0" applyBorder="0" applyAlignment="0" applyProtection="0">
      <alignment vertical="center"/>
    </xf>
    <xf numFmtId="43" fontId="19" fillId="0" borderId="0" applyFont="0" applyFill="0" applyBorder="0" applyAlignment="0" applyProtection="0">
      <alignment vertical="center"/>
    </xf>
    <xf numFmtId="43" fontId="19" fillId="0" borderId="0" applyFont="0" applyFill="0" applyBorder="0" applyAlignment="0" applyProtection="0">
      <alignment vertical="center"/>
    </xf>
    <xf numFmtId="43" fontId="19" fillId="0" borderId="0" applyFont="0" applyFill="0" applyBorder="0" applyAlignment="0" applyProtection="0">
      <alignment vertical="center"/>
    </xf>
    <xf numFmtId="43" fontId="19" fillId="0" borderId="0" applyFont="0" applyFill="0" applyBorder="0" applyAlignment="0" applyProtection="0">
      <alignment vertical="center"/>
    </xf>
    <xf numFmtId="43" fontId="19" fillId="0" borderId="0" applyFont="0" applyFill="0" applyBorder="0" applyAlignment="0" applyProtection="0">
      <alignment vertical="center"/>
    </xf>
    <xf numFmtId="43" fontId="19" fillId="0" borderId="0" applyFont="0" applyFill="0" applyBorder="0" applyAlignment="0" applyProtection="0">
      <alignment vertical="center"/>
    </xf>
    <xf numFmtId="43" fontId="19" fillId="0" borderId="0" applyFont="0" applyFill="0" applyBorder="0" applyAlignment="0" applyProtection="0">
      <alignment vertical="center"/>
    </xf>
    <xf numFmtId="43" fontId="19" fillId="0" borderId="0" applyFont="0" applyFill="0" applyBorder="0" applyAlignment="0" applyProtection="0">
      <alignment vertical="center"/>
    </xf>
    <xf numFmtId="43" fontId="19" fillId="0" borderId="0" applyFont="0" applyFill="0" applyBorder="0" applyAlignment="0" applyProtection="0">
      <alignment vertical="center"/>
    </xf>
    <xf numFmtId="43" fontId="19" fillId="0" borderId="0" applyFont="0" applyFill="0" applyBorder="0" applyAlignment="0" applyProtection="0">
      <alignment vertical="center"/>
    </xf>
    <xf numFmtId="43" fontId="19" fillId="0" borderId="0" applyFont="0" applyFill="0" applyBorder="0" applyAlignment="0" applyProtection="0">
      <alignment vertical="center"/>
    </xf>
    <xf numFmtId="43" fontId="42" fillId="0" borderId="0" applyFont="0" applyFill="0" applyBorder="0" applyAlignment="0" applyProtection="0">
      <alignment vertical="center"/>
    </xf>
  </cellStyleXfs>
  <cellXfs count="48">
    <xf numFmtId="0" fontId="0" fillId="0" borderId="0" xfId="0">
      <alignment vertical="center"/>
    </xf>
    <xf numFmtId="0" fontId="1" fillId="0" borderId="0" xfId="0" applyFont="1" applyFill="1">
      <alignment vertical="center"/>
    </xf>
    <xf numFmtId="0" fontId="2" fillId="0" borderId="0" xfId="204" applyFont="1" applyFill="1">
      <alignment vertical="center"/>
    </xf>
    <xf numFmtId="0" fontId="1" fillId="0" borderId="0" xfId="204" applyFill="1">
      <alignment vertical="center"/>
    </xf>
    <xf numFmtId="0" fontId="1" fillId="0" borderId="0" xfId="0" applyFont="1" applyFill="1" applyAlignment="1">
      <alignment horizontal="center" vertical="center"/>
    </xf>
    <xf numFmtId="0" fontId="0" fillId="0" borderId="0" xfId="0" applyFill="1">
      <alignment vertical="center"/>
    </xf>
    <xf numFmtId="0" fontId="0" fillId="0" borderId="0" xfId="0" applyFill="1" applyAlignment="1">
      <alignment horizontal="center" vertical="center"/>
    </xf>
    <xf numFmtId="0" fontId="0" fillId="0" borderId="0" xfId="0" applyFill="1" applyAlignment="1">
      <alignment horizontal="center" vertical="center" wrapText="1"/>
    </xf>
    <xf numFmtId="0" fontId="3" fillId="0" borderId="0" xfId="0" applyFont="1" applyFill="1" applyAlignment="1">
      <alignment horizontal="center" vertical="center"/>
    </xf>
    <xf numFmtId="0" fontId="4" fillId="0" borderId="1" xfId="606" applyFont="1" applyFill="1" applyBorder="1" applyAlignment="1">
      <alignment horizontal="center" vertical="center"/>
    </xf>
    <xf numFmtId="0" fontId="5" fillId="0" borderId="2" xfId="0" applyFont="1" applyFill="1" applyBorder="1" applyAlignment="1">
      <alignment horizontal="left" vertical="center" wrapText="1"/>
    </xf>
    <xf numFmtId="0" fontId="5" fillId="0" borderId="3" xfId="0" applyFont="1" applyFill="1" applyBorder="1" applyAlignment="1">
      <alignment horizontal="left" vertical="center" wrapText="1"/>
    </xf>
    <xf numFmtId="0" fontId="5" fillId="0" borderId="4" xfId="0" applyFont="1" applyFill="1" applyBorder="1" applyAlignment="1">
      <alignment horizontal="left" vertical="center" wrapText="1"/>
    </xf>
    <xf numFmtId="0" fontId="6" fillId="0" borderId="1" xfId="0" applyFont="1" applyFill="1" applyBorder="1" applyAlignment="1">
      <alignment horizontal="center" vertical="center" wrapText="1"/>
    </xf>
    <xf numFmtId="49" fontId="6" fillId="0" borderId="1" xfId="0" applyNumberFormat="1" applyFont="1" applyFill="1" applyBorder="1" applyAlignment="1">
      <alignment horizontal="center" vertical="center" wrapText="1"/>
    </xf>
    <xf numFmtId="0" fontId="5" fillId="0" borderId="1" xfId="0" applyFont="1" applyFill="1" applyBorder="1" applyAlignment="1">
      <alignment horizontal="center" vertical="center" wrapText="1"/>
    </xf>
    <xf numFmtId="0" fontId="7" fillId="0" borderId="1" xfId="0" applyFont="1" applyFill="1" applyBorder="1" applyAlignment="1">
      <alignment horizontal="center" vertical="center" wrapText="1"/>
    </xf>
    <xf numFmtId="49" fontId="7" fillId="0" borderId="1" xfId="0" applyNumberFormat="1" applyFont="1" applyFill="1" applyBorder="1" applyAlignment="1">
      <alignment horizontal="center" vertical="center" wrapText="1"/>
    </xf>
    <xf numFmtId="0" fontId="8" fillId="0" borderId="1" xfId="0" applyFont="1" applyFill="1" applyBorder="1" applyAlignment="1">
      <alignment horizontal="center" vertical="center" wrapText="1"/>
    </xf>
    <xf numFmtId="0" fontId="9" fillId="0" borderId="1" xfId="0" applyFont="1" applyFill="1" applyBorder="1" applyAlignment="1">
      <alignment horizontal="center" vertical="center"/>
    </xf>
    <xf numFmtId="0" fontId="9" fillId="0" borderId="5" xfId="0" applyFont="1" applyFill="1" applyBorder="1" applyAlignment="1">
      <alignment horizontal="center" vertical="center"/>
    </xf>
    <xf numFmtId="0" fontId="9" fillId="0" borderId="1" xfId="0" applyFont="1" applyFill="1" applyBorder="1" applyAlignment="1">
      <alignment horizontal="center" vertical="center" wrapText="1"/>
    </xf>
    <xf numFmtId="0" fontId="10" fillId="0" borderId="1" xfId="0" applyFont="1" applyFill="1" applyBorder="1" applyAlignment="1">
      <alignment horizontal="center" vertical="center" wrapText="1"/>
    </xf>
    <xf numFmtId="0" fontId="9" fillId="0" borderId="6" xfId="0" applyFont="1" applyFill="1" applyBorder="1" applyAlignment="1">
      <alignment horizontal="center" vertical="center"/>
    </xf>
    <xf numFmtId="0" fontId="9" fillId="0" borderId="7" xfId="0" applyFont="1" applyFill="1" applyBorder="1" applyAlignment="1">
      <alignment horizontal="center" vertical="center"/>
    </xf>
    <xf numFmtId="0" fontId="9" fillId="0" borderId="1" xfId="93" applyFont="1" applyFill="1" applyBorder="1" applyAlignment="1">
      <alignment horizontal="center" vertical="center" wrapText="1"/>
    </xf>
    <xf numFmtId="1" fontId="9" fillId="0" borderId="1" xfId="0" applyNumberFormat="1" applyFont="1" applyFill="1" applyBorder="1" applyAlignment="1">
      <alignment horizontal="center" vertical="center" wrapText="1"/>
    </xf>
    <xf numFmtId="0" fontId="11" fillId="0" borderId="1" xfId="0" applyFont="1" applyFill="1" applyBorder="1" applyAlignment="1">
      <alignment horizontal="center" vertical="center" wrapText="1"/>
    </xf>
    <xf numFmtId="0" fontId="10" fillId="0" borderId="1" xfId="0" applyFont="1" applyFill="1" applyBorder="1" applyAlignment="1">
      <alignment horizontal="center" vertical="center"/>
    </xf>
    <xf numFmtId="0" fontId="9" fillId="0" borderId="1" xfId="170" applyFont="1" applyFill="1" applyBorder="1" applyAlignment="1">
      <alignment horizontal="center" vertical="center" wrapText="1"/>
    </xf>
    <xf numFmtId="0" fontId="11" fillId="0" borderId="1" xfId="204" applyFont="1" applyFill="1" applyBorder="1" applyAlignment="1">
      <alignment horizontal="center" vertical="center" wrapText="1"/>
    </xf>
    <xf numFmtId="0" fontId="9" fillId="0" borderId="1" xfId="607" applyFont="1" applyFill="1" applyBorder="1" applyAlignment="1">
      <alignment horizontal="center" vertical="center"/>
    </xf>
    <xf numFmtId="0" fontId="12" fillId="0" borderId="1" xfId="0" applyFont="1" applyFill="1" applyBorder="1" applyAlignment="1">
      <alignment horizontal="center" vertical="center"/>
    </xf>
    <xf numFmtId="0" fontId="13" fillId="2" borderId="1" xfId="0" applyFont="1" applyFill="1" applyBorder="1" applyAlignment="1">
      <alignment horizontal="center" vertical="center" wrapText="1"/>
    </xf>
    <xf numFmtId="0" fontId="14" fillId="2" borderId="1" xfId="0" applyFont="1" applyFill="1" applyBorder="1" applyAlignment="1">
      <alignment horizontal="center" vertical="center" wrapText="1"/>
    </xf>
    <xf numFmtId="0" fontId="13" fillId="2" borderId="1" xfId="0" applyFont="1" applyFill="1" applyBorder="1" applyAlignment="1">
      <alignment horizontal="center" vertical="center"/>
    </xf>
    <xf numFmtId="0" fontId="15" fillId="2" borderId="1" xfId="167" applyFont="1" applyFill="1" applyBorder="1" applyAlignment="1">
      <alignment horizontal="center" vertical="center" wrapText="1"/>
    </xf>
    <xf numFmtId="0" fontId="13" fillId="2" borderId="1" xfId="170" applyFont="1" applyFill="1" applyBorder="1" applyAlignment="1">
      <alignment horizontal="center" vertical="center" wrapText="1"/>
    </xf>
    <xf numFmtId="0" fontId="12" fillId="2" borderId="1" xfId="0" applyFont="1" applyFill="1" applyBorder="1" applyAlignment="1">
      <alignment horizontal="center" vertical="center" wrapText="1"/>
    </xf>
    <xf numFmtId="0" fontId="12" fillId="2" borderId="1" xfId="0" applyFont="1" applyFill="1" applyBorder="1" applyAlignment="1">
      <alignment horizontal="center" vertical="center"/>
    </xf>
    <xf numFmtId="0" fontId="16" fillId="2" borderId="1" xfId="167" applyFont="1" applyFill="1" applyBorder="1" applyAlignment="1">
      <alignment horizontal="center" vertical="center" wrapText="1"/>
    </xf>
    <xf numFmtId="0" fontId="12" fillId="2" borderId="1" xfId="170" applyFont="1" applyFill="1" applyBorder="1" applyAlignment="1">
      <alignment horizontal="center" vertical="center" wrapText="1"/>
    </xf>
    <xf numFmtId="0" fontId="17" fillId="0" borderId="1" xfId="0" applyFont="1" applyFill="1" applyBorder="1" applyAlignment="1">
      <alignment vertical="center"/>
    </xf>
    <xf numFmtId="0" fontId="17" fillId="0" borderId="1" xfId="0" applyFont="1" applyFill="1" applyBorder="1" applyAlignment="1">
      <alignment horizontal="center" vertical="center"/>
    </xf>
    <xf numFmtId="0" fontId="11" fillId="0" borderId="5" xfId="0" applyFont="1" applyFill="1" applyBorder="1" applyAlignment="1">
      <alignment horizontal="center" vertical="center" wrapText="1"/>
    </xf>
    <xf numFmtId="0" fontId="11" fillId="0" borderId="6" xfId="0" applyFont="1" applyFill="1" applyBorder="1" applyAlignment="1">
      <alignment horizontal="center" vertical="center" wrapText="1"/>
    </xf>
    <xf numFmtId="0" fontId="11" fillId="0" borderId="7" xfId="0" applyFont="1" applyFill="1" applyBorder="1" applyAlignment="1">
      <alignment horizontal="center" vertical="center" wrapText="1"/>
    </xf>
    <xf numFmtId="0" fontId="0" fillId="0" borderId="1" xfId="0" applyFill="1" applyBorder="1" applyAlignment="1">
      <alignment horizontal="center" vertical="center"/>
    </xf>
  </cellXfs>
  <cellStyles count="660">
    <cellStyle name="常规" xfId="0" builtinId="0"/>
    <cellStyle name="货币[0]" xfId="1" builtinId="7"/>
    <cellStyle name="输入" xfId="2" builtinId="20"/>
    <cellStyle name="常规 4 2 3 3 2 2" xfId="3"/>
    <cellStyle name="常规 4 5 3 2 2" xfId="4"/>
    <cellStyle name="货币" xfId="5" builtinId="4"/>
    <cellStyle name="常规 2 2 4" xfId="6"/>
    <cellStyle name="20% - 强调文字颜色 3" xfId="7" builtinId="38"/>
    <cellStyle name="常规 4 4 8" xfId="8"/>
    <cellStyle name="常规 11 2 2" xfId="9"/>
    <cellStyle name="常规 10 10 2 2" xfId="10"/>
    <cellStyle name="千位分隔 2 6" xfId="11"/>
    <cellStyle name="常规 3 4 3" xfId="12"/>
    <cellStyle name="千位分隔[0]" xfId="13" builtinId="6"/>
    <cellStyle name="差" xfId="14" builtinId="27"/>
    <cellStyle name="常规 4 2 7 2 3" xfId="15"/>
    <cellStyle name="常规 7 3" xfId="16"/>
    <cellStyle name="千位分隔" xfId="17" builtinId="3"/>
    <cellStyle name="40% - 强调文字颜色 3" xfId="18" builtinId="39"/>
    <cellStyle name="常规 4 13" xfId="19"/>
    <cellStyle name="60% - 强调文字颜色 3" xfId="20" builtinId="40"/>
    <cellStyle name="超链接" xfId="21" builtinId="8"/>
    <cellStyle name="百分比" xfId="22" builtinId="5"/>
    <cellStyle name="已访问的超链接" xfId="23" builtinId="9"/>
    <cellStyle name="常规 6" xfId="24"/>
    <cellStyle name="常规 4 12 3" xfId="25"/>
    <cellStyle name="常规 5 3 2 4" xfId="26"/>
    <cellStyle name="注释" xfId="27" builtinId="10"/>
    <cellStyle name="常规 12 2 2" xfId="28"/>
    <cellStyle name="60% - 强调文字颜色 2" xfId="29" builtinId="36"/>
    <cellStyle name="常规 4 12" xfId="30"/>
    <cellStyle name="常规 5 2 4" xfId="31"/>
    <cellStyle name="标题 4" xfId="32" builtinId="19"/>
    <cellStyle name="警告文本" xfId="33" builtinId="11"/>
    <cellStyle name="常规 6 5" xfId="34"/>
    <cellStyle name="常规 4 2 2 3" xfId="35"/>
    <cellStyle name="常规 4 4 3" xfId="36"/>
    <cellStyle name="常规 4 12 2 2" xfId="37"/>
    <cellStyle name="常规 5 2" xfId="38"/>
    <cellStyle name="常规 5 3 2 3 2" xfId="39"/>
    <cellStyle name="标题" xfId="40" builtinId="15"/>
    <cellStyle name="解释性文本" xfId="41" builtinId="53"/>
    <cellStyle name="标题 1" xfId="42" builtinId="16"/>
    <cellStyle name="常规 5 2 2" xfId="43"/>
    <cellStyle name="标题 2" xfId="44" builtinId="17"/>
    <cellStyle name="60% - 强调文字颜色 1" xfId="45" builtinId="32"/>
    <cellStyle name="常规 4 11" xfId="46"/>
    <cellStyle name="常规 5 2 3" xfId="47"/>
    <cellStyle name="标题 3" xfId="48" builtinId="18"/>
    <cellStyle name="60% - 强调文字颜色 4" xfId="49" builtinId="44"/>
    <cellStyle name="千位分隔 3 2 2 2 2" xfId="50"/>
    <cellStyle name="常规 4 14" xfId="51"/>
    <cellStyle name="常规 4 10 2 2" xfId="52"/>
    <cellStyle name="输出" xfId="53" builtinId="21"/>
    <cellStyle name="计算" xfId="54" builtinId="22"/>
    <cellStyle name="检查单元格" xfId="55" builtinId="23"/>
    <cellStyle name="20% - 强调文字颜色 6" xfId="56" builtinId="50"/>
    <cellStyle name="千位分隔 2 3 2 2" xfId="57"/>
    <cellStyle name="常规 8 3" xfId="58"/>
    <cellStyle name="强调文字颜色 2" xfId="59" builtinId="33"/>
    <cellStyle name="千位分隔 6 3" xfId="60"/>
    <cellStyle name="常规 2 2 2 5" xfId="61"/>
    <cellStyle name="链接单元格" xfId="62" builtinId="24"/>
    <cellStyle name="汇总" xfId="63" builtinId="25"/>
    <cellStyle name="好" xfId="64" builtinId="26"/>
    <cellStyle name="常规 3 2 6" xfId="65"/>
    <cellStyle name="常规 4 4 7 4" xfId="66"/>
    <cellStyle name="适中" xfId="67" builtinId="28"/>
    <cellStyle name="20% - 强调文字颜色 5" xfId="68" builtinId="46"/>
    <cellStyle name="常规 8 2" xfId="69"/>
    <cellStyle name="强调文字颜色 1" xfId="70" builtinId="29"/>
    <cellStyle name="千位分隔 6 2" xfId="71"/>
    <cellStyle name="常规 2 2 2 4" xfId="72"/>
    <cellStyle name="20% - 强调文字颜色 1" xfId="73" builtinId="30"/>
    <cellStyle name="40% - 强调文字颜色 1" xfId="74" builtinId="31"/>
    <cellStyle name="20% - 强调文字颜色 2" xfId="75" builtinId="34"/>
    <cellStyle name="40% - 强调文字颜色 2" xfId="76" builtinId="35"/>
    <cellStyle name="强调文字颜色 3" xfId="77" builtinId="37"/>
    <cellStyle name="千位分隔 2 2 4 2" xfId="78"/>
    <cellStyle name="强调文字颜色 4" xfId="79" builtinId="41"/>
    <cellStyle name="0,0_x005f_x000d__x000a_NA_x005f_x000d__x000a_" xfId="80"/>
    <cellStyle name="20% - 强调文字颜色 4" xfId="81" builtinId="42"/>
    <cellStyle name="40% - 强调文字颜色 4" xfId="82" builtinId="43"/>
    <cellStyle name="强调文字颜色 5" xfId="83" builtinId="45"/>
    <cellStyle name="常规 2 5 3 2" xfId="84"/>
    <cellStyle name="40% - 强调文字颜色 5" xfId="85" builtinId="47"/>
    <cellStyle name="常规 13 2 2 2" xfId="86"/>
    <cellStyle name="60% - 强调文字颜色 5" xfId="87" builtinId="48"/>
    <cellStyle name="强调文字颜色 6" xfId="88" builtinId="49"/>
    <cellStyle name="常规 2 5 3 3" xfId="89"/>
    <cellStyle name="40% - 强调文字颜色 6" xfId="90" builtinId="51"/>
    <cellStyle name="60% - 强调文字颜色 6" xfId="91" builtinId="52"/>
    <cellStyle name="千位分隔 10" xfId="92"/>
    <cellStyle name="_ET_STYLE_NoName_00_" xfId="93"/>
    <cellStyle name="常规 5 2 4 2 2" xfId="94"/>
    <cellStyle name="Normal 6" xfId="95"/>
    <cellStyle name="常规 4 2 4 3 2" xfId="96"/>
    <cellStyle name="常规 4 6 3 2" xfId="97"/>
    <cellStyle name="常规 6 3" xfId="98"/>
    <cellStyle name="_ET_STYLE_NoName_00_ 2" xfId="99"/>
    <cellStyle name="千位分隔 5 4 2" xfId="100"/>
    <cellStyle name="千位分隔 2 2 3 2 2" xfId="101"/>
    <cellStyle name="Normal 2 2" xfId="102"/>
    <cellStyle name="千位分隔 2 5 2" xfId="103"/>
    <cellStyle name="常规 3 4 2 2" xfId="104"/>
    <cellStyle name="千位分隔 5 4" xfId="105"/>
    <cellStyle name="千位分隔 2 2 3 2" xfId="106"/>
    <cellStyle name="Normal 2" xfId="107"/>
    <cellStyle name="千位分隔 5 5" xfId="108"/>
    <cellStyle name="千位分隔 2 2 3 3" xfId="109"/>
    <cellStyle name="Normal 3" xfId="110"/>
    <cellStyle name="常规 16 2" xfId="111"/>
    <cellStyle name="常规 21 2" xfId="112"/>
    <cellStyle name="千位分隔 5 2 2 2" xfId="113"/>
    <cellStyle name="常规 10" xfId="114"/>
    <cellStyle name="常规 6 3 2" xfId="115"/>
    <cellStyle name="_ET_STYLE_NoName_00_ 2 2" xfId="116"/>
    <cellStyle name="千位分隔 2 5" xfId="117"/>
    <cellStyle name="常规 3 4 2" xfId="118"/>
    <cellStyle name="千位分隔 2 2 3" xfId="119"/>
    <cellStyle name="Normal" xfId="120"/>
    <cellStyle name="Normal 2 2 2" xfId="121"/>
    <cellStyle name="常规 4 2 2 4 2" xfId="122"/>
    <cellStyle name="常规 4 4 4 2" xfId="123"/>
    <cellStyle name="Normal 2 3" xfId="124"/>
    <cellStyle name="常规 10 10" xfId="125"/>
    <cellStyle name="常规 16 3" xfId="126"/>
    <cellStyle name="常规 5 2 2 3 2" xfId="127"/>
    <cellStyle name="常规 11" xfId="128"/>
    <cellStyle name="常规 10 10 2" xfId="129"/>
    <cellStyle name="常规 5 2 2 3 2 2" xfId="130"/>
    <cellStyle name="常规 11 2" xfId="131"/>
    <cellStyle name="常规 10 10 3" xfId="132"/>
    <cellStyle name="常规 2 3 2 2" xfId="133"/>
    <cellStyle name="常规 11 3" xfId="134"/>
    <cellStyle name="常规 16 2 2" xfId="135"/>
    <cellStyle name="常规 10 2" xfId="136"/>
    <cellStyle name="常规 2 7" xfId="137"/>
    <cellStyle name="常规 4 2 3 5 3" xfId="138"/>
    <cellStyle name="常规 4 5 5 3" xfId="139"/>
    <cellStyle name="常规 10 2 2" xfId="140"/>
    <cellStyle name="常规 10 3" xfId="141"/>
    <cellStyle name="常规 3 7" xfId="142"/>
    <cellStyle name="常规 4 5 6 3" xfId="143"/>
    <cellStyle name="常规 10 3 2" xfId="144"/>
    <cellStyle name="常规 5 2 2 3 3" xfId="145"/>
    <cellStyle name="常规 12" xfId="146"/>
    <cellStyle name="常规 12 2" xfId="147"/>
    <cellStyle name="常规 2 3 3 2" xfId="148"/>
    <cellStyle name="常规 12 3" xfId="149"/>
    <cellStyle name="常规 13" xfId="150"/>
    <cellStyle name="常规 13 2" xfId="151"/>
    <cellStyle name="常规 13 2 2" xfId="152"/>
    <cellStyle name="常规 13 2 3" xfId="153"/>
    <cellStyle name="常规 2 3 4 2" xfId="154"/>
    <cellStyle name="常规 13 3" xfId="155"/>
    <cellStyle name="常规 14" xfId="156"/>
    <cellStyle name="常规 4 2 3 4 2 2" xfId="157"/>
    <cellStyle name="常规 4 5 4 2 2" xfId="158"/>
    <cellStyle name="常规 14 2" xfId="159"/>
    <cellStyle name="常规 14 2 2" xfId="160"/>
    <cellStyle name="常规 4 11 3" xfId="161"/>
    <cellStyle name="常规 2 3 5 2" xfId="162"/>
    <cellStyle name="常规 14 3" xfId="163"/>
    <cellStyle name="常规 15" xfId="164"/>
    <cellStyle name="常规 20" xfId="165"/>
    <cellStyle name="常规 15 2" xfId="166"/>
    <cellStyle name="常规 20 2" xfId="167"/>
    <cellStyle name="常规 4 2 8" xfId="168"/>
    <cellStyle name="常规 15 2 2" xfId="169"/>
    <cellStyle name="常规 20 2 2" xfId="170"/>
    <cellStyle name="常规 15 3" xfId="171"/>
    <cellStyle name="常规 20 3" xfId="172"/>
    <cellStyle name="常规 5 2 2 2 2" xfId="173"/>
    <cellStyle name="常规 16" xfId="174"/>
    <cellStyle name="常规 21" xfId="175"/>
    <cellStyle name="常规 6 4 2" xfId="176"/>
    <cellStyle name="常规 17" xfId="177"/>
    <cellStyle name="常规 4 2 2 2 2" xfId="178"/>
    <cellStyle name="常规 4 4 2 2" xfId="179"/>
    <cellStyle name="常规 6 4 2 2" xfId="180"/>
    <cellStyle name="常规 17 2" xfId="181"/>
    <cellStyle name="常规 4 2 2 2 2 2" xfId="182"/>
    <cellStyle name="常规 4 4 2 2 2" xfId="183"/>
    <cellStyle name="常规 17 2 2" xfId="184"/>
    <cellStyle name="常规 4 2 2 2 2 2 2" xfId="185"/>
    <cellStyle name="常规 4 4 2 2 2 2" xfId="186"/>
    <cellStyle name="常规 17 3" xfId="187"/>
    <cellStyle name="常规 4 2 2 2 2 3" xfId="188"/>
    <cellStyle name="常规 4 4 2 2 3" xfId="189"/>
    <cellStyle name="常规 5 2 2 4 2" xfId="190"/>
    <cellStyle name="常规 6 4 3" xfId="191"/>
    <cellStyle name="常规 18" xfId="192"/>
    <cellStyle name="常规 4 2 2 2 3" xfId="193"/>
    <cellStyle name="常规 4 4 2 3" xfId="194"/>
    <cellStyle name="千位分隔 3 2 3 3" xfId="195"/>
    <cellStyle name="常规 2 3 2 2 2 2" xfId="196"/>
    <cellStyle name="常规 18 2" xfId="197"/>
    <cellStyle name="常规 4 2 2 2 3 2" xfId="198"/>
    <cellStyle name="常规 4 4 2 3 2" xfId="199"/>
    <cellStyle name="常规 18 2 2" xfId="200"/>
    <cellStyle name="常规 4 2 2 2 3 2 2" xfId="201"/>
    <cellStyle name="常规 18 3" xfId="202"/>
    <cellStyle name="常规 4 2 2 2 3 3" xfId="203"/>
    <cellStyle name="常规 19" xfId="204"/>
    <cellStyle name="常规 4 2 2 2 4" xfId="205"/>
    <cellStyle name="常规 4 4 2 4" xfId="206"/>
    <cellStyle name="常规 19 2" xfId="207"/>
    <cellStyle name="常规 4 2 2 2 4 2" xfId="208"/>
    <cellStyle name="常规 3 3 4" xfId="209"/>
    <cellStyle name="常规 4 4 8 2" xfId="210"/>
    <cellStyle name="常规 2" xfId="211"/>
    <cellStyle name="常规 4 2 3 4 2" xfId="212"/>
    <cellStyle name="常规 4 5 4 2" xfId="213"/>
    <cellStyle name="常规 2 10" xfId="214"/>
    <cellStyle name="常规 3 3 4 2" xfId="215"/>
    <cellStyle name="常规 4 4 8 2 2" xfId="216"/>
    <cellStyle name="常规 2 2" xfId="217"/>
    <cellStyle name="常规 3 3 4 2 2" xfId="218"/>
    <cellStyle name="常规 2 2 2" xfId="219"/>
    <cellStyle name="常规 2 2 2 2" xfId="220"/>
    <cellStyle name="常规 2 2 2 2 2" xfId="221"/>
    <cellStyle name="常规 3 2 2 2 3" xfId="222"/>
    <cellStyle name="常规 2 2 2 2 2 2" xfId="223"/>
    <cellStyle name="常规 2 2 2 2 3" xfId="224"/>
    <cellStyle name="常规 2 2 2 3" xfId="225"/>
    <cellStyle name="常规 2 5 4" xfId="226"/>
    <cellStyle name="常规 2 2 2 3 2" xfId="227"/>
    <cellStyle name="常规 2 5 4 2" xfId="228"/>
    <cellStyle name="常规 2 2 2 3 2 2" xfId="229"/>
    <cellStyle name="千位分隔 2" xfId="230"/>
    <cellStyle name="常规 7 3 2" xfId="231"/>
    <cellStyle name="常规 2 5 5" xfId="232"/>
    <cellStyle name="千位分隔 3 3 2 2" xfId="233"/>
    <cellStyle name="常规 2 2 2 3 3" xfId="234"/>
    <cellStyle name="千位分隔 6 2 2" xfId="235"/>
    <cellStyle name="常规 2 2 2 4 2" xfId="236"/>
    <cellStyle name="常规 2 2 3" xfId="237"/>
    <cellStyle name="常规 4 4 9" xfId="238"/>
    <cellStyle name="常规 2 2 3 2" xfId="239"/>
    <cellStyle name="常规 4 4 9 2" xfId="240"/>
    <cellStyle name="千位分隔 2 2 5" xfId="241"/>
    <cellStyle name="常规 2 2 3 2 2" xfId="242"/>
    <cellStyle name="常规 2 2 3 3" xfId="243"/>
    <cellStyle name="常规 4 5 9" xfId="244"/>
    <cellStyle name="常规 2 2 4 2" xfId="245"/>
    <cellStyle name="常规 6 6" xfId="246"/>
    <cellStyle name="常规 4 2 2 4" xfId="247"/>
    <cellStyle name="常规 4 4 4" xfId="248"/>
    <cellStyle name="千位分隔 3 2 5" xfId="249"/>
    <cellStyle name="常规 2 2 4 2 2" xfId="250"/>
    <cellStyle name="常规 4 2 7 2 2 2" xfId="251"/>
    <cellStyle name="常规 2 2 4 3" xfId="252"/>
    <cellStyle name="常规 2 2 5" xfId="253"/>
    <cellStyle name="常规 2 2 5 2" xfId="254"/>
    <cellStyle name="常规 2 2 6" xfId="255"/>
    <cellStyle name="常规 3 3 4 3" xfId="256"/>
    <cellStyle name="常规 2 3" xfId="257"/>
    <cellStyle name="常规 2 3 2" xfId="258"/>
    <cellStyle name="常规 2 3 2 2 2" xfId="259"/>
    <cellStyle name="常规 2 3 2 2 3" xfId="260"/>
    <cellStyle name="常规 2 3 2 3" xfId="261"/>
    <cellStyle name="常规 2 3 2 3 2" xfId="262"/>
    <cellStyle name="常规 5 2 5" xfId="263"/>
    <cellStyle name="常规 2 3 2 3 2 2" xfId="264"/>
    <cellStyle name="常规 5 2 5 2" xfId="265"/>
    <cellStyle name="常规 4 2 3 2 3" xfId="266"/>
    <cellStyle name="常规 4 5 2 3" xfId="267"/>
    <cellStyle name="常规 2 3 2 3 3" xfId="268"/>
    <cellStyle name="常规 5 2 6" xfId="269"/>
    <cellStyle name="常规 2 3 2 4" xfId="270"/>
    <cellStyle name="常规 2 3 2 4 2" xfId="271"/>
    <cellStyle name="常规 5 3 5" xfId="272"/>
    <cellStyle name="常规 2 3 2 5" xfId="273"/>
    <cellStyle name="常规 4 2 4 2 2 2" xfId="274"/>
    <cellStyle name="常规 4 6 2 2 2" xfId="275"/>
    <cellStyle name="常规 2 3 3" xfId="276"/>
    <cellStyle name="常规 2 3 3 2 2" xfId="277"/>
    <cellStyle name="常规 2 3 3 3" xfId="278"/>
    <cellStyle name="常规 2 3 4" xfId="279"/>
    <cellStyle name="常规 5 2 2 4" xfId="280"/>
    <cellStyle name="常规 2 3 4 2 2" xfId="281"/>
    <cellStyle name="常规 2 3 4 3" xfId="282"/>
    <cellStyle name="常规 2 3 5" xfId="283"/>
    <cellStyle name="常规 5 2 2 2" xfId="284"/>
    <cellStyle name="常规 2 3 6" xfId="285"/>
    <cellStyle name="常规 2 4" xfId="286"/>
    <cellStyle name="常规 2 5" xfId="287"/>
    <cellStyle name="常规 2 5 2" xfId="288"/>
    <cellStyle name="常规 2 5 2 2" xfId="289"/>
    <cellStyle name="常规 2 5 2 2 2" xfId="290"/>
    <cellStyle name="常规 2 5 2 2 2 2" xfId="291"/>
    <cellStyle name="常规 2 5 2 2 3" xfId="292"/>
    <cellStyle name="常规 3 2 5 2" xfId="293"/>
    <cellStyle name="常规 4 4 7 3 2" xfId="294"/>
    <cellStyle name="常规 2 5 2 3" xfId="295"/>
    <cellStyle name="常规 2 5 2 3 2" xfId="296"/>
    <cellStyle name="常规 2 5 2 3 2 2" xfId="297"/>
    <cellStyle name="常规 2 5 2 3 3" xfId="298"/>
    <cellStyle name="常规 2 5 2 4" xfId="299"/>
    <cellStyle name="常规 2 5 2 4 2" xfId="300"/>
    <cellStyle name="常规 2 5 2 5" xfId="301"/>
    <cellStyle name="常规 2 5 3" xfId="302"/>
    <cellStyle name="常规 2 5 3 2 2" xfId="303"/>
    <cellStyle name="常规 2 5 4 2 2" xfId="304"/>
    <cellStyle name="常规 2 5 4 3" xfId="305"/>
    <cellStyle name="常规 4 11 2 2" xfId="306"/>
    <cellStyle name="千位分隔 2 2" xfId="307"/>
    <cellStyle name="常规 2 5 5 2" xfId="308"/>
    <cellStyle name="常规 5 2 4 2" xfId="309"/>
    <cellStyle name="千位分隔 3" xfId="310"/>
    <cellStyle name="常规 2 5 6" xfId="311"/>
    <cellStyle name="常规 2 6" xfId="312"/>
    <cellStyle name="常规 4 2 3 5 2" xfId="313"/>
    <cellStyle name="常规 4 5 5 2" xfId="314"/>
    <cellStyle name="常规 2 8" xfId="315"/>
    <cellStyle name="常规 2 9" xfId="316"/>
    <cellStyle name="常规 3 3 5" xfId="317"/>
    <cellStyle name="常规 4 4 8 3" xfId="318"/>
    <cellStyle name="常规 3" xfId="319"/>
    <cellStyle name="常规 3 3 5 2" xfId="320"/>
    <cellStyle name="常规 3 2" xfId="321"/>
    <cellStyle name="常规 3 2 2" xfId="322"/>
    <cellStyle name="常规 3 2 2 2" xfId="323"/>
    <cellStyle name="常规 3 2 2 2 2" xfId="324"/>
    <cellStyle name="常规 3 2 2 2 2 2" xfId="325"/>
    <cellStyle name="常规 3 2 2 3" xfId="326"/>
    <cellStyle name="常规 3 2 2 3 2" xfId="327"/>
    <cellStyle name="常规 3 2 2 3 2 2" xfId="328"/>
    <cellStyle name="常规 7 2 2 2" xfId="329"/>
    <cellStyle name="常规 3 2 2 3 3" xfId="330"/>
    <cellStyle name="常规 3 2 2 4" xfId="331"/>
    <cellStyle name="常规 3 2 2 4 2" xfId="332"/>
    <cellStyle name="千位分隔 5 3 2" xfId="333"/>
    <cellStyle name="常规 3 2 2 5" xfId="334"/>
    <cellStyle name="常规 3 2 3" xfId="335"/>
    <cellStyle name="常规 3 2 3 2" xfId="336"/>
    <cellStyle name="常规 3 2 3 2 2" xfId="337"/>
    <cellStyle name="常规 3 2 3 3" xfId="338"/>
    <cellStyle name="常规 3 2 4" xfId="339"/>
    <cellStyle name="常规 4 4 7 2" xfId="340"/>
    <cellStyle name="常规 3 2 4 2" xfId="341"/>
    <cellStyle name="常规 4 4 7 2 2" xfId="342"/>
    <cellStyle name="常规 3 2 4 2 2" xfId="343"/>
    <cellStyle name="常规 4 4 7 2 2 2" xfId="344"/>
    <cellStyle name="常规 3 2 4 3" xfId="345"/>
    <cellStyle name="常规 4 4 7 2 3" xfId="346"/>
    <cellStyle name="常规 3 2 5" xfId="347"/>
    <cellStyle name="常规 4 4 7 3" xfId="348"/>
    <cellStyle name="常规 3 3" xfId="349"/>
    <cellStyle name="常规 3 3 2" xfId="350"/>
    <cellStyle name="常规 3 3 2 2" xfId="351"/>
    <cellStyle name="常规 3 3 2 2 2" xfId="352"/>
    <cellStyle name="常规 3 3 2 3" xfId="353"/>
    <cellStyle name="常规 4 2 4 3 2 2" xfId="354"/>
    <cellStyle name="常规 3 3 3" xfId="355"/>
    <cellStyle name="常规 3 3 3 2" xfId="356"/>
    <cellStyle name="常规 3 3 3 2 2" xfId="357"/>
    <cellStyle name="常规 3 3 3 3" xfId="358"/>
    <cellStyle name="常规 4" xfId="359"/>
    <cellStyle name="常规 5 3 2 2" xfId="360"/>
    <cellStyle name="常规 3 3 6" xfId="361"/>
    <cellStyle name="常规 3 4" xfId="362"/>
    <cellStyle name="常规 3 5" xfId="363"/>
    <cellStyle name="千位分隔 3 5" xfId="364"/>
    <cellStyle name="常规 3 5 2" xfId="365"/>
    <cellStyle name="千位分隔 3 5 2" xfId="366"/>
    <cellStyle name="常规 3 5 2 2" xfId="367"/>
    <cellStyle name="千位分隔 3 6" xfId="368"/>
    <cellStyle name="常规 3 5 3" xfId="369"/>
    <cellStyle name="常规 3 6" xfId="370"/>
    <cellStyle name="常规 4 2 3 6 2" xfId="371"/>
    <cellStyle name="常规 4 5 6 2" xfId="372"/>
    <cellStyle name="千位分隔 2 2 2 3" xfId="373"/>
    <cellStyle name="常规 3 6 2" xfId="374"/>
    <cellStyle name="常规 4 5 6 2 2" xfId="375"/>
    <cellStyle name="常规 4 2 7 4" xfId="376"/>
    <cellStyle name="常规 4 10" xfId="377"/>
    <cellStyle name="常规 4 10 2" xfId="378"/>
    <cellStyle name="常规 4 10 3" xfId="379"/>
    <cellStyle name="常规 4 11 2" xfId="380"/>
    <cellStyle name="常规 4 11 2 2 2" xfId="381"/>
    <cellStyle name="常规 4 11 2 3" xfId="382"/>
    <cellStyle name="千位分隔 2 3" xfId="383"/>
    <cellStyle name="常规 4 11 3 2" xfId="384"/>
    <cellStyle name="常规 4 11 4" xfId="385"/>
    <cellStyle name="常规 4 12 2" xfId="386"/>
    <cellStyle name="常规 5" xfId="387"/>
    <cellStyle name="常规 5 3 2 3" xfId="388"/>
    <cellStyle name="常规 4 13 2" xfId="389"/>
    <cellStyle name="常规 5 3 3 3" xfId="390"/>
    <cellStyle name="常规 4 2" xfId="391"/>
    <cellStyle name="常规 5 3 2 2 2" xfId="392"/>
    <cellStyle name="常规 4 2 10" xfId="393"/>
    <cellStyle name="常规 4 2 2" xfId="394"/>
    <cellStyle name="常规 4 4" xfId="395"/>
    <cellStyle name="常规 5 3 2 2 2 2" xfId="396"/>
    <cellStyle name="常规 6 4" xfId="397"/>
    <cellStyle name="常规 4 2 2 2" xfId="398"/>
    <cellStyle name="常规 4 4 2" xfId="399"/>
    <cellStyle name="常规 4 2 2 2 5" xfId="400"/>
    <cellStyle name="常规 6 5 2" xfId="401"/>
    <cellStyle name="常规 4 2 2 3 2" xfId="402"/>
    <cellStyle name="常规 4 4 3 2" xfId="403"/>
    <cellStyle name="常规 4 2 2 3 2 2" xfId="404"/>
    <cellStyle name="常规 4 4 3 2 2" xfId="405"/>
    <cellStyle name="常规 4 2 2 3 3" xfId="406"/>
    <cellStyle name="常规 4 4 3 3" xfId="407"/>
    <cellStyle name="常规 4 2 2 4 2 2" xfId="408"/>
    <cellStyle name="常规 4 4 4 2 2" xfId="409"/>
    <cellStyle name="常规 4 2 2 4 3" xfId="410"/>
    <cellStyle name="常规 4 4 4 3" xfId="411"/>
    <cellStyle name="常规 9 2 2" xfId="412"/>
    <cellStyle name="常规 4 2 2 5" xfId="413"/>
    <cellStyle name="常规 4 4 5" xfId="414"/>
    <cellStyle name="常规 4 2 2 5 2" xfId="415"/>
    <cellStyle name="常规 4 4 5 2" xfId="416"/>
    <cellStyle name="常规 4 2 2 6" xfId="417"/>
    <cellStyle name="常规 4 4 6" xfId="418"/>
    <cellStyle name="常规 5 4 3 2" xfId="419"/>
    <cellStyle name="常规 4 3 2 3 2" xfId="420"/>
    <cellStyle name="常规 4 2 3" xfId="421"/>
    <cellStyle name="常规 4 5" xfId="422"/>
    <cellStyle name="常规 7 4" xfId="423"/>
    <cellStyle name="常规 4 2 3 2" xfId="424"/>
    <cellStyle name="常规 4 5 2" xfId="425"/>
    <cellStyle name="常规 4 2 3 2 2" xfId="426"/>
    <cellStyle name="常规 4 5 2 2" xfId="427"/>
    <cellStyle name="常规 4 2 3 2 2 2" xfId="428"/>
    <cellStyle name="常规 4 5 2 2 2" xfId="429"/>
    <cellStyle name="常规 4 2 3 2 2 2 2" xfId="430"/>
    <cellStyle name="常规 4 2 8 3" xfId="431"/>
    <cellStyle name="常规 4 5 2 2 2 2" xfId="432"/>
    <cellStyle name="常规 6 2" xfId="433"/>
    <cellStyle name="常规 4 2 3 2 2 3" xfId="434"/>
    <cellStyle name="常规 4 5 2 2 3" xfId="435"/>
    <cellStyle name="常规 4 2 3 2 3 2" xfId="436"/>
    <cellStyle name="常规 4 5 2 3 2" xfId="437"/>
    <cellStyle name="常规 4 2 3 2 4" xfId="438"/>
    <cellStyle name="常规 4 5 2 4" xfId="439"/>
    <cellStyle name="常规 4 2 3 3" xfId="440"/>
    <cellStyle name="常规 4 5 3" xfId="441"/>
    <cellStyle name="常规 4 2 3 3 2" xfId="442"/>
    <cellStyle name="常规 4 5 3 2" xfId="443"/>
    <cellStyle name="常规 4 2 3 3 3" xfId="444"/>
    <cellStyle name="常规 4 5 3 3" xfId="445"/>
    <cellStyle name="常规 4 2 3 4" xfId="446"/>
    <cellStyle name="常规 4 5 4" xfId="447"/>
    <cellStyle name="常规 4 2 3 4 3" xfId="448"/>
    <cellStyle name="常规 4 5 4 3" xfId="449"/>
    <cellStyle name="常规 4 2 3 5" xfId="450"/>
    <cellStyle name="常规 4 5 5" xfId="451"/>
    <cellStyle name="常规 4 2 3 5 2 2" xfId="452"/>
    <cellStyle name="常规 4 5 5 2 2" xfId="453"/>
    <cellStyle name="常规 4 2 3 6" xfId="454"/>
    <cellStyle name="常规 4 5 6" xfId="455"/>
    <cellStyle name="常规 5 4 4 2" xfId="456"/>
    <cellStyle name="常规 4 3 2 4 2" xfId="457"/>
    <cellStyle name="常规 4 2 3 7" xfId="458"/>
    <cellStyle name="常规 4 5 7" xfId="459"/>
    <cellStyle name="常规 4 2 4" xfId="460"/>
    <cellStyle name="常规 4 5 7 2" xfId="461"/>
    <cellStyle name="常规 4 6" xfId="462"/>
    <cellStyle name="常规 8 4" xfId="463"/>
    <cellStyle name="常规 4 2 4 2" xfId="464"/>
    <cellStyle name="常规 4 5 7 2 2" xfId="465"/>
    <cellStyle name="常规 4 6 2" xfId="466"/>
    <cellStyle name="常规 4 2 4 2 2" xfId="467"/>
    <cellStyle name="常规 4 6 2 2" xfId="468"/>
    <cellStyle name="常规 5 3 5 2" xfId="469"/>
    <cellStyle name="常规 4 2 4 2 3" xfId="470"/>
    <cellStyle name="常规 4 6 2 3" xfId="471"/>
    <cellStyle name="常规 4 2 4 3" xfId="472"/>
    <cellStyle name="常规 4 6 3" xfId="473"/>
    <cellStyle name="常规 4 2 4 3 3" xfId="474"/>
    <cellStyle name="常规 4 2 4 4" xfId="475"/>
    <cellStyle name="常规 4 6 4" xfId="476"/>
    <cellStyle name="常规 4 2 4 4 2" xfId="477"/>
    <cellStyle name="常规 4 2 4 5" xfId="478"/>
    <cellStyle name="常规 4 2 5 2 2" xfId="479"/>
    <cellStyle name="常规 4 7 2 2" xfId="480"/>
    <cellStyle name="常规 4 2 5" xfId="481"/>
    <cellStyle name="常规 4 5 7 3" xfId="482"/>
    <cellStyle name="常规 4 7" xfId="483"/>
    <cellStyle name="常规 4 2 5 2" xfId="484"/>
    <cellStyle name="常规 4 7 2" xfId="485"/>
    <cellStyle name="常规 4 2 5 3" xfId="486"/>
    <cellStyle name="常规 4 7 3" xfId="487"/>
    <cellStyle name="千位分隔 4 2 2 2" xfId="488"/>
    <cellStyle name="常规 4 2 6" xfId="489"/>
    <cellStyle name="常规 4 8" xfId="490"/>
    <cellStyle name="常规 4 2 6 2" xfId="491"/>
    <cellStyle name="常规 4 8 2" xfId="492"/>
    <cellStyle name="常规 4 2 6 2 2" xfId="493"/>
    <cellStyle name="常规 4 8 2 2" xfId="494"/>
    <cellStyle name="常规 4 2 6 3" xfId="495"/>
    <cellStyle name="常规 4 8 3" xfId="496"/>
    <cellStyle name="常规 4 2 7" xfId="497"/>
    <cellStyle name="常规 4 9" xfId="498"/>
    <cellStyle name="常规 4 2 7 2" xfId="499"/>
    <cellStyle name="常规 4 9 2" xfId="500"/>
    <cellStyle name="常规 4 2 7 2 2" xfId="501"/>
    <cellStyle name="常规 4 9 2 2" xfId="502"/>
    <cellStyle name="常规 4 2 7 3" xfId="503"/>
    <cellStyle name="常规 4 9 3" xfId="504"/>
    <cellStyle name="常规 4 2 7 3 2" xfId="505"/>
    <cellStyle name="常规 4 2 8 2" xfId="506"/>
    <cellStyle name="常规 4 2 8 2 2" xfId="507"/>
    <cellStyle name="常规 4 2 9" xfId="508"/>
    <cellStyle name="常规 4 2 9 2" xfId="509"/>
    <cellStyle name="常规 4 3" xfId="510"/>
    <cellStyle name="常规 5 3 2 2 3" xfId="511"/>
    <cellStyle name="常规 4 3 2" xfId="512"/>
    <cellStyle name="常规 5 4" xfId="513"/>
    <cellStyle name="常规 4 3 2 2" xfId="514"/>
    <cellStyle name="常规 5 4 2" xfId="515"/>
    <cellStyle name="常规 4 3 2 2 2" xfId="516"/>
    <cellStyle name="常规 5 4 2 2" xfId="517"/>
    <cellStyle name="常规 5 8" xfId="518"/>
    <cellStyle name="常规 4 3 6" xfId="519"/>
    <cellStyle name="常规 4 3 2 2 2 2" xfId="520"/>
    <cellStyle name="常规 5 4 2 2 2" xfId="521"/>
    <cellStyle name="常规 4 3 2 2 3" xfId="522"/>
    <cellStyle name="常规 5 4 2 3" xfId="523"/>
    <cellStyle name="常规 5 4 3" xfId="524"/>
    <cellStyle name="常规 4 3 2 3" xfId="525"/>
    <cellStyle name="常规 4 4 6 2" xfId="526"/>
    <cellStyle name="常规 5 4 3 2 2" xfId="527"/>
    <cellStyle name="常规 4 3 2 3 2 2" xfId="528"/>
    <cellStyle name="常规 4 4 7" xfId="529"/>
    <cellStyle name="常规 5 4 3 3" xfId="530"/>
    <cellStyle name="常规 4 3 2 3 3" xfId="531"/>
    <cellStyle name="常规 5 4 4" xfId="532"/>
    <cellStyle name="常规 4 3 2 4" xfId="533"/>
    <cellStyle name="常规 5 4 5" xfId="534"/>
    <cellStyle name="常规 4 3 2 5" xfId="535"/>
    <cellStyle name="常规 5 5" xfId="536"/>
    <cellStyle name="常规 4 3 3" xfId="537"/>
    <cellStyle name="常规 5 5 2" xfId="538"/>
    <cellStyle name="常规 4 3 3 2" xfId="539"/>
    <cellStyle name="常规 5 3 6" xfId="540"/>
    <cellStyle name="常规 5 5 2 2" xfId="541"/>
    <cellStyle name="常规 4 3 3 2 2" xfId="542"/>
    <cellStyle name="常规 5 5 3" xfId="543"/>
    <cellStyle name="常规 4 3 3 3" xfId="544"/>
    <cellStyle name="常规 5 6" xfId="545"/>
    <cellStyle name="常规 4 3 4" xfId="546"/>
    <cellStyle name="常规 4 5 8 2" xfId="547"/>
    <cellStyle name="常规 5 6 2" xfId="548"/>
    <cellStyle name="常规 4 3 4 2" xfId="549"/>
    <cellStyle name="常规 5 6 2 2" xfId="550"/>
    <cellStyle name="常规 4 3 4 2 2" xfId="551"/>
    <cellStyle name="常规 5 6 3" xfId="552"/>
    <cellStyle name="常规 4 3 4 3" xfId="553"/>
    <cellStyle name="常规 5 7" xfId="554"/>
    <cellStyle name="常规 4 3 5" xfId="555"/>
    <cellStyle name="常规 5 7 2" xfId="556"/>
    <cellStyle name="常规 4 3 5 2" xfId="557"/>
    <cellStyle name="常规 4 4 10" xfId="558"/>
    <cellStyle name="常规 4 4 5 2 2" xfId="559"/>
    <cellStyle name="常规 4 4 5 3" xfId="560"/>
    <cellStyle name="常规 4 4 6 2 2" xfId="561"/>
    <cellStyle name="常规 4 4 6 3" xfId="562"/>
    <cellStyle name="常规 4 5 8" xfId="563"/>
    <cellStyle name="常规 5 2 2 2 2 2" xfId="564"/>
    <cellStyle name="常规 5 2 2 2 3" xfId="565"/>
    <cellStyle name="常规 5 2 2 3" xfId="566"/>
    <cellStyle name="常规 5 2 2 5" xfId="567"/>
    <cellStyle name="常规 5 2 3 2" xfId="568"/>
    <cellStyle name="常规 5 2 3 2 2" xfId="569"/>
    <cellStyle name="常规 5 2 3 3" xfId="570"/>
    <cellStyle name="常规 5 2 4 3" xfId="571"/>
    <cellStyle name="常规 5 3" xfId="572"/>
    <cellStyle name="常规 5 3 2" xfId="573"/>
    <cellStyle name="常规 5 3 3" xfId="574"/>
    <cellStyle name="常规 5 3 3 2" xfId="575"/>
    <cellStyle name="常规 5 3 3 2 2" xfId="576"/>
    <cellStyle name="常规 5 3 4" xfId="577"/>
    <cellStyle name="常规 5 3 4 2" xfId="578"/>
    <cellStyle name="常规 5 3 4 2 2" xfId="579"/>
    <cellStyle name="常规 5 3 4 3" xfId="580"/>
    <cellStyle name="常规 6 2 2" xfId="581"/>
    <cellStyle name="常规 6 2 2 2" xfId="582"/>
    <cellStyle name="常规 6 2 2 2 2" xfId="583"/>
    <cellStyle name="常规 6 2 2 3" xfId="584"/>
    <cellStyle name="常规 6 2 3" xfId="585"/>
    <cellStyle name="常规 6 2 3 2" xfId="586"/>
    <cellStyle name="常规 6 2 3 2 2" xfId="587"/>
    <cellStyle name="常规 6 2 3 3" xfId="588"/>
    <cellStyle name="常规 6 2 4" xfId="589"/>
    <cellStyle name="常规 6 2 4 2" xfId="590"/>
    <cellStyle name="常规 6 2 5" xfId="591"/>
    <cellStyle name="常规 6 3 2 2" xfId="592"/>
    <cellStyle name="常规 6 3 3" xfId="593"/>
    <cellStyle name="常规 7" xfId="594"/>
    <cellStyle name="常规 7 2" xfId="595"/>
    <cellStyle name="常规 7 2 2" xfId="596"/>
    <cellStyle name="常规 7 2 3" xfId="597"/>
    <cellStyle name="常规 8" xfId="598"/>
    <cellStyle name="常规 8 2 2" xfId="599"/>
    <cellStyle name="常规 8 2 2 2" xfId="600"/>
    <cellStyle name="常规 8 2 3" xfId="601"/>
    <cellStyle name="常规 8 3 2" xfId="602"/>
    <cellStyle name="常规 9" xfId="603"/>
    <cellStyle name="常规 9 2" xfId="604"/>
    <cellStyle name="常规 9 3" xfId="605"/>
    <cellStyle name="常规_1012017 敏捷地产 报价" xfId="606"/>
    <cellStyle name="常规_Sheet1" xfId="607"/>
    <cellStyle name="千位分隔 2 2 2" xfId="608"/>
    <cellStyle name="千位分隔 4 4" xfId="609"/>
    <cellStyle name="千位分隔 2 2 2 2" xfId="610"/>
    <cellStyle name="千位分隔 2 2 2 2 2" xfId="611"/>
    <cellStyle name="千位分隔 2 2 4" xfId="612"/>
    <cellStyle name="千位分隔 2 3 2" xfId="613"/>
    <cellStyle name="千位分隔 2 3 3" xfId="614"/>
    <cellStyle name="千位分隔 2 4" xfId="615"/>
    <cellStyle name="千位分隔 2 4 2" xfId="616"/>
    <cellStyle name="千位分隔 2 4 2 2" xfId="617"/>
    <cellStyle name="千位分隔 2 4 3" xfId="618"/>
    <cellStyle name="千位分隔 3 2" xfId="619"/>
    <cellStyle name="千位分隔 3 2 2" xfId="620"/>
    <cellStyle name="千位分隔 3 2 2 2" xfId="621"/>
    <cellStyle name="千位分隔 3 2 2 3" xfId="622"/>
    <cellStyle name="千位分隔 3 2 3" xfId="623"/>
    <cellStyle name="千位分隔 5 2 3" xfId="624"/>
    <cellStyle name="千位分隔 3 2 3 2" xfId="625"/>
    <cellStyle name="千位分隔 3 2 3 2 2" xfId="626"/>
    <cellStyle name="千位分隔 3 2 4" xfId="627"/>
    <cellStyle name="千位分隔 5 3 3" xfId="628"/>
    <cellStyle name="千位分隔 3 2 4 2" xfId="629"/>
    <cellStyle name="千位分隔 3 3" xfId="630"/>
    <cellStyle name="千位分隔 3 3 2" xfId="631"/>
    <cellStyle name="千位分隔 3 3 3" xfId="632"/>
    <cellStyle name="千位分隔 3 4" xfId="633"/>
    <cellStyle name="千位分隔 3 4 2" xfId="634"/>
    <cellStyle name="千位分隔 3 4 2 2" xfId="635"/>
    <cellStyle name="千位分隔 3 4 3" xfId="636"/>
    <cellStyle name="千位分隔 4" xfId="637"/>
    <cellStyle name="千位分隔 4 2" xfId="638"/>
    <cellStyle name="千位分隔 4 2 2" xfId="639"/>
    <cellStyle name="千位分隔 4 2 3" xfId="640"/>
    <cellStyle name="千位分隔 4 3" xfId="641"/>
    <cellStyle name="千位分隔 4 3 2" xfId="642"/>
    <cellStyle name="千位分隔 5" xfId="643"/>
    <cellStyle name="千位分隔 5 2" xfId="644"/>
    <cellStyle name="千位分隔 5 2 2" xfId="645"/>
    <cellStyle name="千位分隔 5 3" xfId="646"/>
    <cellStyle name="千位分隔 5 3 2 2" xfId="647"/>
    <cellStyle name="千位分隔 6" xfId="648"/>
    <cellStyle name="千位分隔 7" xfId="649"/>
    <cellStyle name="千位分隔 7 2" xfId="650"/>
    <cellStyle name="千位分隔 7 2 2" xfId="651"/>
    <cellStyle name="千位分隔 7 3" xfId="652"/>
    <cellStyle name="千位分隔 8" xfId="653"/>
    <cellStyle name="千位分隔 8 2" xfId="654"/>
    <cellStyle name="千位分隔 8 2 2" xfId="655"/>
    <cellStyle name="千位分隔 8 2 2 2" xfId="656"/>
    <cellStyle name="千位分隔 8 2 3" xfId="657"/>
    <cellStyle name="千位分隔 8 3" xfId="658"/>
    <cellStyle name="千位分隔 9" xfId="659"/>
  </cellStyles>
  <tableStyles count="0" defaultTableStyle="TableStyleMedium9"/>
  <colors>
    <mruColors>
      <color rgb="00FF66FF"/>
      <color rgb="00FFFF00"/>
    </mruColors>
  </colors>
  <extLst>
    <ext xmlns:x14="http://schemas.microsoft.com/office/spreadsheetml/2009/9/main" uri="{EB79DEF2-80B8-43e5-95BD-54CBDDF9020C}">
      <x14:slicerStyles defaultSlicerStyle="SlicerStyleLight1"/>
    </ext>
  </extLst>
</styleSheet>
</file>

<file path=xl/_rels/cellimages.xml.rels><?xml version="1.0" encoding="UTF-8" standalone="yes"?>
<Relationships xmlns="http://schemas.openxmlformats.org/package/2006/relationships"><Relationship Id="rId99" Type="http://schemas.openxmlformats.org/officeDocument/2006/relationships/image" Target="media/image105.png"/><Relationship Id="rId98" Type="http://schemas.openxmlformats.org/officeDocument/2006/relationships/image" Target="media/image104.png"/><Relationship Id="rId97" Type="http://schemas.openxmlformats.org/officeDocument/2006/relationships/image" Target="media/image103.png"/><Relationship Id="rId96" Type="http://schemas.openxmlformats.org/officeDocument/2006/relationships/image" Target="media/image102.png"/><Relationship Id="rId95" Type="http://schemas.openxmlformats.org/officeDocument/2006/relationships/image" Target="media/image101.png"/><Relationship Id="rId94" Type="http://schemas.openxmlformats.org/officeDocument/2006/relationships/image" Target="media/image100.png"/><Relationship Id="rId93" Type="http://schemas.openxmlformats.org/officeDocument/2006/relationships/image" Target="media/image99.png"/><Relationship Id="rId92" Type="http://schemas.openxmlformats.org/officeDocument/2006/relationships/image" Target="media/image98.png"/><Relationship Id="rId91" Type="http://schemas.openxmlformats.org/officeDocument/2006/relationships/image" Target="media/image97.png"/><Relationship Id="rId90" Type="http://schemas.openxmlformats.org/officeDocument/2006/relationships/image" Target="media/image96.png"/><Relationship Id="rId9" Type="http://schemas.openxmlformats.org/officeDocument/2006/relationships/image" Target="media/image15.png"/><Relationship Id="rId89" Type="http://schemas.openxmlformats.org/officeDocument/2006/relationships/image" Target="media/image95.png"/><Relationship Id="rId88" Type="http://schemas.openxmlformats.org/officeDocument/2006/relationships/image" Target="media/image94.png"/><Relationship Id="rId87" Type="http://schemas.openxmlformats.org/officeDocument/2006/relationships/image" Target="media/image93.png"/><Relationship Id="rId86" Type="http://schemas.openxmlformats.org/officeDocument/2006/relationships/image" Target="media/image92.png"/><Relationship Id="rId85" Type="http://schemas.openxmlformats.org/officeDocument/2006/relationships/image" Target="media/image91.png"/><Relationship Id="rId84" Type="http://schemas.openxmlformats.org/officeDocument/2006/relationships/image" Target="media/image90.png"/><Relationship Id="rId83" Type="http://schemas.openxmlformats.org/officeDocument/2006/relationships/image" Target="media/image89.png"/><Relationship Id="rId82" Type="http://schemas.openxmlformats.org/officeDocument/2006/relationships/image" Target="media/image88.png"/><Relationship Id="rId81" Type="http://schemas.openxmlformats.org/officeDocument/2006/relationships/image" Target="media/image87.png"/><Relationship Id="rId80" Type="http://schemas.openxmlformats.org/officeDocument/2006/relationships/image" Target="media/image86.png"/><Relationship Id="rId8" Type="http://schemas.openxmlformats.org/officeDocument/2006/relationships/image" Target="media/image14.png"/><Relationship Id="rId79" Type="http://schemas.openxmlformats.org/officeDocument/2006/relationships/image" Target="media/image85.png"/><Relationship Id="rId78" Type="http://schemas.openxmlformats.org/officeDocument/2006/relationships/image" Target="media/image84.png"/><Relationship Id="rId77" Type="http://schemas.openxmlformats.org/officeDocument/2006/relationships/image" Target="media/image83.png"/><Relationship Id="rId76" Type="http://schemas.openxmlformats.org/officeDocument/2006/relationships/image" Target="media/image82.png"/><Relationship Id="rId75" Type="http://schemas.openxmlformats.org/officeDocument/2006/relationships/image" Target="media/image81.png"/><Relationship Id="rId74" Type="http://schemas.openxmlformats.org/officeDocument/2006/relationships/image" Target="media/image80.png"/><Relationship Id="rId73" Type="http://schemas.openxmlformats.org/officeDocument/2006/relationships/image" Target="media/image79.png"/><Relationship Id="rId72" Type="http://schemas.openxmlformats.org/officeDocument/2006/relationships/image" Target="media/image78.png"/><Relationship Id="rId71" Type="http://schemas.openxmlformats.org/officeDocument/2006/relationships/image" Target="media/image77.png"/><Relationship Id="rId70" Type="http://schemas.openxmlformats.org/officeDocument/2006/relationships/image" Target="media/image76.png"/><Relationship Id="rId7" Type="http://schemas.openxmlformats.org/officeDocument/2006/relationships/image" Target="media/image13.png"/><Relationship Id="rId69" Type="http://schemas.openxmlformats.org/officeDocument/2006/relationships/image" Target="media/image75.png"/><Relationship Id="rId68" Type="http://schemas.openxmlformats.org/officeDocument/2006/relationships/image" Target="media/image74.png"/><Relationship Id="rId67" Type="http://schemas.openxmlformats.org/officeDocument/2006/relationships/image" Target="media/image73.png"/><Relationship Id="rId66" Type="http://schemas.openxmlformats.org/officeDocument/2006/relationships/image" Target="media/image72.png"/><Relationship Id="rId65" Type="http://schemas.openxmlformats.org/officeDocument/2006/relationships/image" Target="media/image71.png"/><Relationship Id="rId64" Type="http://schemas.openxmlformats.org/officeDocument/2006/relationships/image" Target="media/image70.png"/><Relationship Id="rId63" Type="http://schemas.openxmlformats.org/officeDocument/2006/relationships/image" Target="media/image69.jpeg"/><Relationship Id="rId62" Type="http://schemas.openxmlformats.org/officeDocument/2006/relationships/image" Target="media/image68.png"/><Relationship Id="rId61" Type="http://schemas.openxmlformats.org/officeDocument/2006/relationships/image" Target="media/image67.png"/><Relationship Id="rId60" Type="http://schemas.openxmlformats.org/officeDocument/2006/relationships/image" Target="media/image66.png"/><Relationship Id="rId6" Type="http://schemas.openxmlformats.org/officeDocument/2006/relationships/image" Target="media/image12.png"/><Relationship Id="rId59" Type="http://schemas.openxmlformats.org/officeDocument/2006/relationships/image" Target="media/image65.png"/><Relationship Id="rId58" Type="http://schemas.openxmlformats.org/officeDocument/2006/relationships/image" Target="media/image64.png"/><Relationship Id="rId57" Type="http://schemas.openxmlformats.org/officeDocument/2006/relationships/image" Target="media/image63.png"/><Relationship Id="rId56" Type="http://schemas.openxmlformats.org/officeDocument/2006/relationships/image" Target="media/image62.png"/><Relationship Id="rId55" Type="http://schemas.openxmlformats.org/officeDocument/2006/relationships/image" Target="media/image61.png"/><Relationship Id="rId54" Type="http://schemas.openxmlformats.org/officeDocument/2006/relationships/image" Target="media/image60.png"/><Relationship Id="rId53" Type="http://schemas.openxmlformats.org/officeDocument/2006/relationships/image" Target="media/image59.png"/><Relationship Id="rId52" Type="http://schemas.openxmlformats.org/officeDocument/2006/relationships/image" Target="media/image58.png"/><Relationship Id="rId51" Type="http://schemas.openxmlformats.org/officeDocument/2006/relationships/image" Target="media/image57.png"/><Relationship Id="rId50" Type="http://schemas.openxmlformats.org/officeDocument/2006/relationships/image" Target="media/image56.png"/><Relationship Id="rId5" Type="http://schemas.openxmlformats.org/officeDocument/2006/relationships/image" Target="media/image11.png"/><Relationship Id="rId49" Type="http://schemas.openxmlformats.org/officeDocument/2006/relationships/image" Target="media/image55.png"/><Relationship Id="rId48" Type="http://schemas.openxmlformats.org/officeDocument/2006/relationships/image" Target="media/image54.png"/><Relationship Id="rId47" Type="http://schemas.openxmlformats.org/officeDocument/2006/relationships/image" Target="media/image53.png"/><Relationship Id="rId46" Type="http://schemas.openxmlformats.org/officeDocument/2006/relationships/image" Target="media/image52.png"/><Relationship Id="rId45" Type="http://schemas.openxmlformats.org/officeDocument/2006/relationships/image" Target="media/image51.png"/><Relationship Id="rId44" Type="http://schemas.openxmlformats.org/officeDocument/2006/relationships/image" Target="media/image50.png"/><Relationship Id="rId43" Type="http://schemas.openxmlformats.org/officeDocument/2006/relationships/image" Target="media/image49.png"/><Relationship Id="rId42" Type="http://schemas.openxmlformats.org/officeDocument/2006/relationships/image" Target="media/image48.png"/><Relationship Id="rId41" Type="http://schemas.openxmlformats.org/officeDocument/2006/relationships/image" Target="media/image47.png"/><Relationship Id="rId40" Type="http://schemas.openxmlformats.org/officeDocument/2006/relationships/image" Target="media/image46.png"/><Relationship Id="rId4" Type="http://schemas.openxmlformats.org/officeDocument/2006/relationships/image" Target="media/image10.png"/><Relationship Id="rId39" Type="http://schemas.openxmlformats.org/officeDocument/2006/relationships/image" Target="media/image45.jpeg"/><Relationship Id="rId38" Type="http://schemas.openxmlformats.org/officeDocument/2006/relationships/image" Target="media/image44.png"/><Relationship Id="rId37" Type="http://schemas.openxmlformats.org/officeDocument/2006/relationships/image" Target="media/image43.png"/><Relationship Id="rId36" Type="http://schemas.openxmlformats.org/officeDocument/2006/relationships/image" Target="media/image42.png"/><Relationship Id="rId35" Type="http://schemas.openxmlformats.org/officeDocument/2006/relationships/image" Target="media/image41.png"/><Relationship Id="rId34" Type="http://schemas.openxmlformats.org/officeDocument/2006/relationships/image" Target="media/image40.png"/><Relationship Id="rId33" Type="http://schemas.openxmlformats.org/officeDocument/2006/relationships/image" Target="media/image39.png"/><Relationship Id="rId32" Type="http://schemas.openxmlformats.org/officeDocument/2006/relationships/image" Target="media/image38.png"/><Relationship Id="rId31" Type="http://schemas.openxmlformats.org/officeDocument/2006/relationships/image" Target="media/image37.png"/><Relationship Id="rId30" Type="http://schemas.openxmlformats.org/officeDocument/2006/relationships/image" Target="media/image36.png"/><Relationship Id="rId3" Type="http://schemas.openxmlformats.org/officeDocument/2006/relationships/image" Target="media/image9.png"/><Relationship Id="rId29" Type="http://schemas.openxmlformats.org/officeDocument/2006/relationships/image" Target="media/image35.png"/><Relationship Id="rId28" Type="http://schemas.openxmlformats.org/officeDocument/2006/relationships/image" Target="media/image34.jpeg"/><Relationship Id="rId27" Type="http://schemas.openxmlformats.org/officeDocument/2006/relationships/image" Target="media/image33.png"/><Relationship Id="rId26" Type="http://schemas.openxmlformats.org/officeDocument/2006/relationships/image" Target="media/image32.png"/><Relationship Id="rId25" Type="http://schemas.openxmlformats.org/officeDocument/2006/relationships/image" Target="media/image31.png"/><Relationship Id="rId24" Type="http://schemas.openxmlformats.org/officeDocument/2006/relationships/image" Target="media/image30.png"/><Relationship Id="rId23" Type="http://schemas.openxmlformats.org/officeDocument/2006/relationships/image" Target="media/image29.png"/><Relationship Id="rId22" Type="http://schemas.openxmlformats.org/officeDocument/2006/relationships/image" Target="media/image28.jpeg"/><Relationship Id="rId21" Type="http://schemas.openxmlformats.org/officeDocument/2006/relationships/image" Target="media/image27.png"/><Relationship Id="rId20" Type="http://schemas.openxmlformats.org/officeDocument/2006/relationships/image" Target="media/image26.png"/><Relationship Id="rId2" Type="http://schemas.openxmlformats.org/officeDocument/2006/relationships/image" Target="media/image8.png"/><Relationship Id="rId19" Type="http://schemas.openxmlformats.org/officeDocument/2006/relationships/image" Target="media/image25.png"/><Relationship Id="rId18" Type="http://schemas.openxmlformats.org/officeDocument/2006/relationships/image" Target="media/image24.png"/><Relationship Id="rId17" Type="http://schemas.openxmlformats.org/officeDocument/2006/relationships/image" Target="media/image23.png"/><Relationship Id="rId16" Type="http://schemas.openxmlformats.org/officeDocument/2006/relationships/image" Target="media/image22.png"/><Relationship Id="rId15" Type="http://schemas.openxmlformats.org/officeDocument/2006/relationships/image" Target="media/image21.png"/><Relationship Id="rId14" Type="http://schemas.openxmlformats.org/officeDocument/2006/relationships/image" Target="media/image20.png"/><Relationship Id="rId13" Type="http://schemas.openxmlformats.org/officeDocument/2006/relationships/image" Target="media/image19.jpeg"/><Relationship Id="rId12" Type="http://schemas.openxmlformats.org/officeDocument/2006/relationships/image" Target="media/image18.jpeg"/><Relationship Id="rId11" Type="http://schemas.openxmlformats.org/officeDocument/2006/relationships/image" Target="media/image17.png"/><Relationship Id="rId103" Type="http://schemas.openxmlformats.org/officeDocument/2006/relationships/image" Target="media/image109.png"/><Relationship Id="rId102" Type="http://schemas.openxmlformats.org/officeDocument/2006/relationships/image" Target="media/image108.png"/><Relationship Id="rId101" Type="http://schemas.openxmlformats.org/officeDocument/2006/relationships/image" Target="media/image107.png"/><Relationship Id="rId100" Type="http://schemas.openxmlformats.org/officeDocument/2006/relationships/image" Target="media/image106.png"/><Relationship Id="rId10" Type="http://schemas.openxmlformats.org/officeDocument/2006/relationships/image" Target="media/image16.png"/><Relationship Id="rId1" Type="http://schemas.openxmlformats.org/officeDocument/2006/relationships/image" Target="media/image7.png"/></Relationships>
</file>

<file path=xl/_rels/workbook.xml.rels><?xml version="1.0" encoding="UTF-8" standalone="yes"?>
<Relationships xmlns="http://schemas.openxmlformats.org/package/2006/relationships"><Relationship Id="rId5" Type="http://www.wps.cn/officeDocument/2020/cellImage" Target="cellimages.xml"/><Relationship Id="rId4" Type="http://schemas.openxmlformats.org/officeDocument/2006/relationships/sharedStrings" Target="sharedStrings.xml"/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6" Type="http://schemas.openxmlformats.org/officeDocument/2006/relationships/image" Target="../media/image6.png"/><Relationship Id="rId5" Type="http://schemas.openxmlformats.org/officeDocument/2006/relationships/image" Target="../media/image5.png"/><Relationship Id="rId4" Type="http://schemas.openxmlformats.org/officeDocument/2006/relationships/image" Target="../media/image4.png"/><Relationship Id="rId3" Type="http://schemas.openxmlformats.org/officeDocument/2006/relationships/image" Target="../media/image3.png"/><Relationship Id="rId2" Type="http://schemas.openxmlformats.org/officeDocument/2006/relationships/image" Target="../media/image2.png"/><Relationship Id="rId1" Type="http://schemas.openxmlformats.org/officeDocument/2006/relationships/image" Target="../media/image1.pn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5</xdr:col>
      <xdr:colOff>0</xdr:colOff>
      <xdr:row>1</xdr:row>
      <xdr:rowOff>0</xdr:rowOff>
    </xdr:from>
    <xdr:to>
      <xdr:col>5</xdr:col>
      <xdr:colOff>19050</xdr:colOff>
      <xdr:row>1</xdr:row>
      <xdr:rowOff>19050</xdr:rowOff>
    </xdr:to>
    <xdr:pic>
      <xdr:nvPicPr>
        <xdr:cNvPr id="6" name="Picture 794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464820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1</xdr:row>
      <xdr:rowOff>0</xdr:rowOff>
    </xdr:from>
    <xdr:to>
      <xdr:col>5</xdr:col>
      <xdr:colOff>19050</xdr:colOff>
      <xdr:row>1</xdr:row>
      <xdr:rowOff>19050</xdr:rowOff>
    </xdr:to>
    <xdr:pic>
      <xdr:nvPicPr>
        <xdr:cNvPr id="7" name="Picture 795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464820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1</xdr:row>
      <xdr:rowOff>0</xdr:rowOff>
    </xdr:from>
    <xdr:to>
      <xdr:col>5</xdr:col>
      <xdr:colOff>19050</xdr:colOff>
      <xdr:row>1</xdr:row>
      <xdr:rowOff>19050</xdr:rowOff>
    </xdr:to>
    <xdr:pic>
      <xdr:nvPicPr>
        <xdr:cNvPr id="8" name="Picture 796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464820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1</xdr:row>
      <xdr:rowOff>0</xdr:rowOff>
    </xdr:from>
    <xdr:to>
      <xdr:col>5</xdr:col>
      <xdr:colOff>19050</xdr:colOff>
      <xdr:row>1</xdr:row>
      <xdr:rowOff>19050</xdr:rowOff>
    </xdr:to>
    <xdr:pic>
      <xdr:nvPicPr>
        <xdr:cNvPr id="9" name="Picture 797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464820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1</xdr:row>
      <xdr:rowOff>0</xdr:rowOff>
    </xdr:from>
    <xdr:to>
      <xdr:col>5</xdr:col>
      <xdr:colOff>19050</xdr:colOff>
      <xdr:row>1</xdr:row>
      <xdr:rowOff>19050</xdr:rowOff>
    </xdr:to>
    <xdr:pic>
      <xdr:nvPicPr>
        <xdr:cNvPr id="10" name="Picture 794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464820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1</xdr:row>
      <xdr:rowOff>0</xdr:rowOff>
    </xdr:from>
    <xdr:to>
      <xdr:col>5</xdr:col>
      <xdr:colOff>19050</xdr:colOff>
      <xdr:row>1</xdr:row>
      <xdr:rowOff>19050</xdr:rowOff>
    </xdr:to>
    <xdr:pic>
      <xdr:nvPicPr>
        <xdr:cNvPr id="11" name="Picture 795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464820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1</xdr:row>
      <xdr:rowOff>0</xdr:rowOff>
    </xdr:from>
    <xdr:to>
      <xdr:col>5</xdr:col>
      <xdr:colOff>19050</xdr:colOff>
      <xdr:row>1</xdr:row>
      <xdr:rowOff>19050</xdr:rowOff>
    </xdr:to>
    <xdr:pic>
      <xdr:nvPicPr>
        <xdr:cNvPr id="12" name="Picture 796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464820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1</xdr:row>
      <xdr:rowOff>0</xdr:rowOff>
    </xdr:from>
    <xdr:to>
      <xdr:col>5</xdr:col>
      <xdr:colOff>19050</xdr:colOff>
      <xdr:row>1</xdr:row>
      <xdr:rowOff>19050</xdr:rowOff>
    </xdr:to>
    <xdr:pic>
      <xdr:nvPicPr>
        <xdr:cNvPr id="13" name="Picture 797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464820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1</xdr:row>
      <xdr:rowOff>0</xdr:rowOff>
    </xdr:from>
    <xdr:to>
      <xdr:col>5</xdr:col>
      <xdr:colOff>19050</xdr:colOff>
      <xdr:row>1</xdr:row>
      <xdr:rowOff>19050</xdr:rowOff>
    </xdr:to>
    <xdr:pic>
      <xdr:nvPicPr>
        <xdr:cNvPr id="14" name="Picture 794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464820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1</xdr:row>
      <xdr:rowOff>0</xdr:rowOff>
    </xdr:from>
    <xdr:to>
      <xdr:col>5</xdr:col>
      <xdr:colOff>19050</xdr:colOff>
      <xdr:row>1</xdr:row>
      <xdr:rowOff>19050</xdr:rowOff>
    </xdr:to>
    <xdr:pic>
      <xdr:nvPicPr>
        <xdr:cNvPr id="15" name="Picture 795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464820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1</xdr:row>
      <xdr:rowOff>0</xdr:rowOff>
    </xdr:from>
    <xdr:to>
      <xdr:col>5</xdr:col>
      <xdr:colOff>19050</xdr:colOff>
      <xdr:row>1</xdr:row>
      <xdr:rowOff>19050</xdr:rowOff>
    </xdr:to>
    <xdr:pic>
      <xdr:nvPicPr>
        <xdr:cNvPr id="16" name="Picture 796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464820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1</xdr:row>
      <xdr:rowOff>0</xdr:rowOff>
    </xdr:from>
    <xdr:to>
      <xdr:col>5</xdr:col>
      <xdr:colOff>19050</xdr:colOff>
      <xdr:row>1</xdr:row>
      <xdr:rowOff>19050</xdr:rowOff>
    </xdr:to>
    <xdr:pic>
      <xdr:nvPicPr>
        <xdr:cNvPr id="17" name="Picture 797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464820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1</xdr:row>
      <xdr:rowOff>0</xdr:rowOff>
    </xdr:from>
    <xdr:to>
      <xdr:col>5</xdr:col>
      <xdr:colOff>19050</xdr:colOff>
      <xdr:row>1</xdr:row>
      <xdr:rowOff>19050</xdr:rowOff>
    </xdr:to>
    <xdr:pic>
      <xdr:nvPicPr>
        <xdr:cNvPr id="18" name="Picture 794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464820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1</xdr:row>
      <xdr:rowOff>0</xdr:rowOff>
    </xdr:from>
    <xdr:to>
      <xdr:col>5</xdr:col>
      <xdr:colOff>19050</xdr:colOff>
      <xdr:row>1</xdr:row>
      <xdr:rowOff>19050</xdr:rowOff>
    </xdr:to>
    <xdr:pic>
      <xdr:nvPicPr>
        <xdr:cNvPr id="19" name="Picture 795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464820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1</xdr:row>
      <xdr:rowOff>0</xdr:rowOff>
    </xdr:from>
    <xdr:to>
      <xdr:col>5</xdr:col>
      <xdr:colOff>19050</xdr:colOff>
      <xdr:row>1</xdr:row>
      <xdr:rowOff>19050</xdr:rowOff>
    </xdr:to>
    <xdr:pic>
      <xdr:nvPicPr>
        <xdr:cNvPr id="20" name="Picture 796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464820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1</xdr:row>
      <xdr:rowOff>0</xdr:rowOff>
    </xdr:from>
    <xdr:to>
      <xdr:col>5</xdr:col>
      <xdr:colOff>19050</xdr:colOff>
      <xdr:row>1</xdr:row>
      <xdr:rowOff>19050</xdr:rowOff>
    </xdr:to>
    <xdr:pic>
      <xdr:nvPicPr>
        <xdr:cNvPr id="21" name="Picture 797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464820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1</xdr:row>
      <xdr:rowOff>0</xdr:rowOff>
    </xdr:from>
    <xdr:to>
      <xdr:col>5</xdr:col>
      <xdr:colOff>19050</xdr:colOff>
      <xdr:row>1</xdr:row>
      <xdr:rowOff>19050</xdr:rowOff>
    </xdr:to>
    <xdr:pic>
      <xdr:nvPicPr>
        <xdr:cNvPr id="35" name="Picture 794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464820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1</xdr:row>
      <xdr:rowOff>0</xdr:rowOff>
    </xdr:from>
    <xdr:to>
      <xdr:col>5</xdr:col>
      <xdr:colOff>19050</xdr:colOff>
      <xdr:row>1</xdr:row>
      <xdr:rowOff>19050</xdr:rowOff>
    </xdr:to>
    <xdr:pic>
      <xdr:nvPicPr>
        <xdr:cNvPr id="56" name="Picture 795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464820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1</xdr:row>
      <xdr:rowOff>0</xdr:rowOff>
    </xdr:from>
    <xdr:to>
      <xdr:col>5</xdr:col>
      <xdr:colOff>19050</xdr:colOff>
      <xdr:row>1</xdr:row>
      <xdr:rowOff>19050</xdr:rowOff>
    </xdr:to>
    <xdr:pic>
      <xdr:nvPicPr>
        <xdr:cNvPr id="60" name="Picture 796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464820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1</xdr:row>
      <xdr:rowOff>0</xdr:rowOff>
    </xdr:from>
    <xdr:to>
      <xdr:col>5</xdr:col>
      <xdr:colOff>19050</xdr:colOff>
      <xdr:row>1</xdr:row>
      <xdr:rowOff>19050</xdr:rowOff>
    </xdr:to>
    <xdr:pic>
      <xdr:nvPicPr>
        <xdr:cNvPr id="63" name="Picture 797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464820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1</xdr:row>
      <xdr:rowOff>0</xdr:rowOff>
    </xdr:from>
    <xdr:to>
      <xdr:col>5</xdr:col>
      <xdr:colOff>19050</xdr:colOff>
      <xdr:row>1</xdr:row>
      <xdr:rowOff>19050</xdr:rowOff>
    </xdr:to>
    <xdr:pic>
      <xdr:nvPicPr>
        <xdr:cNvPr id="64" name="Picture 794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464820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1</xdr:row>
      <xdr:rowOff>0</xdr:rowOff>
    </xdr:from>
    <xdr:to>
      <xdr:col>5</xdr:col>
      <xdr:colOff>19050</xdr:colOff>
      <xdr:row>1</xdr:row>
      <xdr:rowOff>19050</xdr:rowOff>
    </xdr:to>
    <xdr:pic>
      <xdr:nvPicPr>
        <xdr:cNvPr id="65" name="Picture 795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464820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1</xdr:row>
      <xdr:rowOff>0</xdr:rowOff>
    </xdr:from>
    <xdr:to>
      <xdr:col>5</xdr:col>
      <xdr:colOff>19050</xdr:colOff>
      <xdr:row>1</xdr:row>
      <xdr:rowOff>19050</xdr:rowOff>
    </xdr:to>
    <xdr:pic>
      <xdr:nvPicPr>
        <xdr:cNvPr id="73" name="Picture 796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464820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1</xdr:row>
      <xdr:rowOff>0</xdr:rowOff>
    </xdr:from>
    <xdr:to>
      <xdr:col>5</xdr:col>
      <xdr:colOff>19050</xdr:colOff>
      <xdr:row>1</xdr:row>
      <xdr:rowOff>19050</xdr:rowOff>
    </xdr:to>
    <xdr:pic>
      <xdr:nvPicPr>
        <xdr:cNvPr id="83" name="Picture 797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464820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1</xdr:row>
      <xdr:rowOff>0</xdr:rowOff>
    </xdr:from>
    <xdr:to>
      <xdr:col>5</xdr:col>
      <xdr:colOff>19050</xdr:colOff>
      <xdr:row>1</xdr:row>
      <xdr:rowOff>19050</xdr:rowOff>
    </xdr:to>
    <xdr:pic>
      <xdr:nvPicPr>
        <xdr:cNvPr id="97" name="Picture 794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464820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1</xdr:row>
      <xdr:rowOff>0</xdr:rowOff>
    </xdr:from>
    <xdr:to>
      <xdr:col>5</xdr:col>
      <xdr:colOff>19050</xdr:colOff>
      <xdr:row>1</xdr:row>
      <xdr:rowOff>19050</xdr:rowOff>
    </xdr:to>
    <xdr:pic>
      <xdr:nvPicPr>
        <xdr:cNvPr id="99" name="Picture 795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464820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1</xdr:row>
      <xdr:rowOff>0</xdr:rowOff>
    </xdr:from>
    <xdr:to>
      <xdr:col>5</xdr:col>
      <xdr:colOff>19050</xdr:colOff>
      <xdr:row>1</xdr:row>
      <xdr:rowOff>19050</xdr:rowOff>
    </xdr:to>
    <xdr:pic>
      <xdr:nvPicPr>
        <xdr:cNvPr id="100" name="Picture 796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464820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1</xdr:row>
      <xdr:rowOff>0</xdr:rowOff>
    </xdr:from>
    <xdr:to>
      <xdr:col>5</xdr:col>
      <xdr:colOff>19050</xdr:colOff>
      <xdr:row>1</xdr:row>
      <xdr:rowOff>19050</xdr:rowOff>
    </xdr:to>
    <xdr:pic>
      <xdr:nvPicPr>
        <xdr:cNvPr id="102" name="Picture 797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464820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1</xdr:row>
      <xdr:rowOff>0</xdr:rowOff>
    </xdr:from>
    <xdr:to>
      <xdr:col>5</xdr:col>
      <xdr:colOff>19050</xdr:colOff>
      <xdr:row>1</xdr:row>
      <xdr:rowOff>19050</xdr:rowOff>
    </xdr:to>
    <xdr:pic>
      <xdr:nvPicPr>
        <xdr:cNvPr id="106" name="Picture 794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464820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1</xdr:row>
      <xdr:rowOff>0</xdr:rowOff>
    </xdr:from>
    <xdr:to>
      <xdr:col>5</xdr:col>
      <xdr:colOff>19050</xdr:colOff>
      <xdr:row>1</xdr:row>
      <xdr:rowOff>19050</xdr:rowOff>
    </xdr:to>
    <xdr:pic>
      <xdr:nvPicPr>
        <xdr:cNvPr id="107" name="Picture 795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464820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1</xdr:row>
      <xdr:rowOff>0</xdr:rowOff>
    </xdr:from>
    <xdr:to>
      <xdr:col>5</xdr:col>
      <xdr:colOff>19050</xdr:colOff>
      <xdr:row>1</xdr:row>
      <xdr:rowOff>19050</xdr:rowOff>
    </xdr:to>
    <xdr:pic>
      <xdr:nvPicPr>
        <xdr:cNvPr id="108" name="Picture 796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464820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1</xdr:row>
      <xdr:rowOff>0</xdr:rowOff>
    </xdr:from>
    <xdr:to>
      <xdr:col>5</xdr:col>
      <xdr:colOff>19050</xdr:colOff>
      <xdr:row>1</xdr:row>
      <xdr:rowOff>19050</xdr:rowOff>
    </xdr:to>
    <xdr:pic>
      <xdr:nvPicPr>
        <xdr:cNvPr id="109" name="Picture 797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464820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1</xdr:row>
      <xdr:rowOff>0</xdr:rowOff>
    </xdr:from>
    <xdr:to>
      <xdr:col>5</xdr:col>
      <xdr:colOff>19050</xdr:colOff>
      <xdr:row>1</xdr:row>
      <xdr:rowOff>19050</xdr:rowOff>
    </xdr:to>
    <xdr:pic>
      <xdr:nvPicPr>
        <xdr:cNvPr id="114" name="Picture 794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464820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1</xdr:row>
      <xdr:rowOff>0</xdr:rowOff>
    </xdr:from>
    <xdr:to>
      <xdr:col>5</xdr:col>
      <xdr:colOff>19050</xdr:colOff>
      <xdr:row>1</xdr:row>
      <xdr:rowOff>19050</xdr:rowOff>
    </xdr:to>
    <xdr:pic>
      <xdr:nvPicPr>
        <xdr:cNvPr id="118" name="Picture 795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464820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1</xdr:row>
      <xdr:rowOff>0</xdr:rowOff>
    </xdr:from>
    <xdr:to>
      <xdr:col>5</xdr:col>
      <xdr:colOff>19050</xdr:colOff>
      <xdr:row>1</xdr:row>
      <xdr:rowOff>19050</xdr:rowOff>
    </xdr:to>
    <xdr:pic>
      <xdr:nvPicPr>
        <xdr:cNvPr id="119" name="Picture 796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464820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1</xdr:row>
      <xdr:rowOff>0</xdr:rowOff>
    </xdr:from>
    <xdr:to>
      <xdr:col>5</xdr:col>
      <xdr:colOff>19050</xdr:colOff>
      <xdr:row>1</xdr:row>
      <xdr:rowOff>19050</xdr:rowOff>
    </xdr:to>
    <xdr:pic>
      <xdr:nvPicPr>
        <xdr:cNvPr id="120" name="Picture 797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464820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1</xdr:row>
      <xdr:rowOff>0</xdr:rowOff>
    </xdr:from>
    <xdr:to>
      <xdr:col>5</xdr:col>
      <xdr:colOff>19050</xdr:colOff>
      <xdr:row>1</xdr:row>
      <xdr:rowOff>19050</xdr:rowOff>
    </xdr:to>
    <xdr:pic>
      <xdr:nvPicPr>
        <xdr:cNvPr id="121" name="Picture 794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464820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1</xdr:row>
      <xdr:rowOff>0</xdr:rowOff>
    </xdr:from>
    <xdr:to>
      <xdr:col>5</xdr:col>
      <xdr:colOff>19050</xdr:colOff>
      <xdr:row>1</xdr:row>
      <xdr:rowOff>19050</xdr:rowOff>
    </xdr:to>
    <xdr:pic>
      <xdr:nvPicPr>
        <xdr:cNvPr id="122" name="Picture 795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464820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1</xdr:row>
      <xdr:rowOff>0</xdr:rowOff>
    </xdr:from>
    <xdr:to>
      <xdr:col>5</xdr:col>
      <xdr:colOff>19050</xdr:colOff>
      <xdr:row>1</xdr:row>
      <xdr:rowOff>19050</xdr:rowOff>
    </xdr:to>
    <xdr:pic>
      <xdr:nvPicPr>
        <xdr:cNvPr id="124" name="Picture 796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464820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1</xdr:row>
      <xdr:rowOff>0</xdr:rowOff>
    </xdr:from>
    <xdr:to>
      <xdr:col>5</xdr:col>
      <xdr:colOff>19050</xdr:colOff>
      <xdr:row>1</xdr:row>
      <xdr:rowOff>19050</xdr:rowOff>
    </xdr:to>
    <xdr:pic>
      <xdr:nvPicPr>
        <xdr:cNvPr id="127" name="Picture 797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464820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1</xdr:row>
      <xdr:rowOff>0</xdr:rowOff>
    </xdr:from>
    <xdr:to>
      <xdr:col>5</xdr:col>
      <xdr:colOff>19050</xdr:colOff>
      <xdr:row>1</xdr:row>
      <xdr:rowOff>19050</xdr:rowOff>
    </xdr:to>
    <xdr:pic>
      <xdr:nvPicPr>
        <xdr:cNvPr id="128" name="Picture 794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464820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1</xdr:row>
      <xdr:rowOff>0</xdr:rowOff>
    </xdr:from>
    <xdr:to>
      <xdr:col>5</xdr:col>
      <xdr:colOff>19050</xdr:colOff>
      <xdr:row>1</xdr:row>
      <xdr:rowOff>19050</xdr:rowOff>
    </xdr:to>
    <xdr:pic>
      <xdr:nvPicPr>
        <xdr:cNvPr id="129" name="Picture 795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464820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1</xdr:row>
      <xdr:rowOff>0</xdr:rowOff>
    </xdr:from>
    <xdr:to>
      <xdr:col>5</xdr:col>
      <xdr:colOff>19050</xdr:colOff>
      <xdr:row>1</xdr:row>
      <xdr:rowOff>19050</xdr:rowOff>
    </xdr:to>
    <xdr:pic>
      <xdr:nvPicPr>
        <xdr:cNvPr id="130" name="Picture 796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464820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1</xdr:row>
      <xdr:rowOff>0</xdr:rowOff>
    </xdr:from>
    <xdr:to>
      <xdr:col>5</xdr:col>
      <xdr:colOff>19050</xdr:colOff>
      <xdr:row>1</xdr:row>
      <xdr:rowOff>19050</xdr:rowOff>
    </xdr:to>
    <xdr:pic>
      <xdr:nvPicPr>
        <xdr:cNvPr id="131" name="Picture 797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464820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1</xdr:row>
      <xdr:rowOff>0</xdr:rowOff>
    </xdr:from>
    <xdr:to>
      <xdr:col>5</xdr:col>
      <xdr:colOff>19050</xdr:colOff>
      <xdr:row>1</xdr:row>
      <xdr:rowOff>19050</xdr:rowOff>
    </xdr:to>
    <xdr:pic>
      <xdr:nvPicPr>
        <xdr:cNvPr id="132" name="Picture 794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464820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1</xdr:row>
      <xdr:rowOff>0</xdr:rowOff>
    </xdr:from>
    <xdr:to>
      <xdr:col>5</xdr:col>
      <xdr:colOff>19050</xdr:colOff>
      <xdr:row>1</xdr:row>
      <xdr:rowOff>19050</xdr:rowOff>
    </xdr:to>
    <xdr:pic>
      <xdr:nvPicPr>
        <xdr:cNvPr id="133" name="Picture 795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464820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1</xdr:row>
      <xdr:rowOff>0</xdr:rowOff>
    </xdr:from>
    <xdr:to>
      <xdr:col>5</xdr:col>
      <xdr:colOff>19050</xdr:colOff>
      <xdr:row>1</xdr:row>
      <xdr:rowOff>19050</xdr:rowOff>
    </xdr:to>
    <xdr:pic>
      <xdr:nvPicPr>
        <xdr:cNvPr id="134" name="Picture 796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464820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1</xdr:row>
      <xdr:rowOff>0</xdr:rowOff>
    </xdr:from>
    <xdr:to>
      <xdr:col>5</xdr:col>
      <xdr:colOff>19050</xdr:colOff>
      <xdr:row>1</xdr:row>
      <xdr:rowOff>19050</xdr:rowOff>
    </xdr:to>
    <xdr:pic>
      <xdr:nvPicPr>
        <xdr:cNvPr id="138" name="Picture 797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464820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1</xdr:row>
      <xdr:rowOff>0</xdr:rowOff>
    </xdr:from>
    <xdr:to>
      <xdr:col>5</xdr:col>
      <xdr:colOff>19050</xdr:colOff>
      <xdr:row>1</xdr:row>
      <xdr:rowOff>19050</xdr:rowOff>
    </xdr:to>
    <xdr:pic>
      <xdr:nvPicPr>
        <xdr:cNvPr id="143" name="Picture 794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464820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1</xdr:row>
      <xdr:rowOff>0</xdr:rowOff>
    </xdr:from>
    <xdr:to>
      <xdr:col>5</xdr:col>
      <xdr:colOff>19050</xdr:colOff>
      <xdr:row>1</xdr:row>
      <xdr:rowOff>19050</xdr:rowOff>
    </xdr:to>
    <xdr:pic>
      <xdr:nvPicPr>
        <xdr:cNvPr id="144" name="Picture 795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464820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1</xdr:row>
      <xdr:rowOff>0</xdr:rowOff>
    </xdr:from>
    <xdr:to>
      <xdr:col>5</xdr:col>
      <xdr:colOff>19050</xdr:colOff>
      <xdr:row>1</xdr:row>
      <xdr:rowOff>19050</xdr:rowOff>
    </xdr:to>
    <xdr:pic>
      <xdr:nvPicPr>
        <xdr:cNvPr id="145" name="Picture 796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464820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1</xdr:row>
      <xdr:rowOff>0</xdr:rowOff>
    </xdr:from>
    <xdr:to>
      <xdr:col>5</xdr:col>
      <xdr:colOff>19050</xdr:colOff>
      <xdr:row>1</xdr:row>
      <xdr:rowOff>19050</xdr:rowOff>
    </xdr:to>
    <xdr:pic>
      <xdr:nvPicPr>
        <xdr:cNvPr id="146" name="Picture 797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464820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1</xdr:row>
      <xdr:rowOff>0</xdr:rowOff>
    </xdr:from>
    <xdr:to>
      <xdr:col>5</xdr:col>
      <xdr:colOff>19050</xdr:colOff>
      <xdr:row>1</xdr:row>
      <xdr:rowOff>19050</xdr:rowOff>
    </xdr:to>
    <xdr:pic>
      <xdr:nvPicPr>
        <xdr:cNvPr id="147" name="Picture 794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464820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1</xdr:row>
      <xdr:rowOff>0</xdr:rowOff>
    </xdr:from>
    <xdr:to>
      <xdr:col>5</xdr:col>
      <xdr:colOff>19050</xdr:colOff>
      <xdr:row>1</xdr:row>
      <xdr:rowOff>19050</xdr:rowOff>
    </xdr:to>
    <xdr:pic>
      <xdr:nvPicPr>
        <xdr:cNvPr id="148" name="Picture 795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464820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1</xdr:row>
      <xdr:rowOff>0</xdr:rowOff>
    </xdr:from>
    <xdr:to>
      <xdr:col>5</xdr:col>
      <xdr:colOff>19050</xdr:colOff>
      <xdr:row>1</xdr:row>
      <xdr:rowOff>19050</xdr:rowOff>
    </xdr:to>
    <xdr:pic>
      <xdr:nvPicPr>
        <xdr:cNvPr id="149" name="Picture 796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464820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1</xdr:row>
      <xdr:rowOff>0</xdr:rowOff>
    </xdr:from>
    <xdr:to>
      <xdr:col>5</xdr:col>
      <xdr:colOff>19050</xdr:colOff>
      <xdr:row>1</xdr:row>
      <xdr:rowOff>19050</xdr:rowOff>
    </xdr:to>
    <xdr:pic>
      <xdr:nvPicPr>
        <xdr:cNvPr id="150" name="Picture 797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464820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1</xdr:row>
      <xdr:rowOff>0</xdr:rowOff>
    </xdr:from>
    <xdr:to>
      <xdr:col>5</xdr:col>
      <xdr:colOff>19050</xdr:colOff>
      <xdr:row>1</xdr:row>
      <xdr:rowOff>19050</xdr:rowOff>
    </xdr:to>
    <xdr:pic>
      <xdr:nvPicPr>
        <xdr:cNvPr id="151" name="Picture 794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464820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1</xdr:row>
      <xdr:rowOff>0</xdr:rowOff>
    </xdr:from>
    <xdr:to>
      <xdr:col>5</xdr:col>
      <xdr:colOff>19050</xdr:colOff>
      <xdr:row>1</xdr:row>
      <xdr:rowOff>19050</xdr:rowOff>
    </xdr:to>
    <xdr:pic>
      <xdr:nvPicPr>
        <xdr:cNvPr id="152" name="Picture 795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464820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1</xdr:row>
      <xdr:rowOff>0</xdr:rowOff>
    </xdr:from>
    <xdr:to>
      <xdr:col>5</xdr:col>
      <xdr:colOff>19050</xdr:colOff>
      <xdr:row>1</xdr:row>
      <xdr:rowOff>19050</xdr:rowOff>
    </xdr:to>
    <xdr:pic>
      <xdr:nvPicPr>
        <xdr:cNvPr id="153" name="Picture 796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464820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1</xdr:row>
      <xdr:rowOff>0</xdr:rowOff>
    </xdr:from>
    <xdr:to>
      <xdr:col>5</xdr:col>
      <xdr:colOff>19050</xdr:colOff>
      <xdr:row>1</xdr:row>
      <xdr:rowOff>19050</xdr:rowOff>
    </xdr:to>
    <xdr:pic>
      <xdr:nvPicPr>
        <xdr:cNvPr id="154" name="Picture 797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464820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1</xdr:row>
      <xdr:rowOff>0</xdr:rowOff>
    </xdr:from>
    <xdr:to>
      <xdr:col>5</xdr:col>
      <xdr:colOff>19050</xdr:colOff>
      <xdr:row>1</xdr:row>
      <xdr:rowOff>19050</xdr:rowOff>
    </xdr:to>
    <xdr:pic>
      <xdr:nvPicPr>
        <xdr:cNvPr id="155" name="Picture 794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464820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1</xdr:row>
      <xdr:rowOff>0</xdr:rowOff>
    </xdr:from>
    <xdr:to>
      <xdr:col>5</xdr:col>
      <xdr:colOff>19050</xdr:colOff>
      <xdr:row>1</xdr:row>
      <xdr:rowOff>19050</xdr:rowOff>
    </xdr:to>
    <xdr:pic>
      <xdr:nvPicPr>
        <xdr:cNvPr id="156" name="Picture 795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464820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1</xdr:row>
      <xdr:rowOff>0</xdr:rowOff>
    </xdr:from>
    <xdr:to>
      <xdr:col>5</xdr:col>
      <xdr:colOff>19050</xdr:colOff>
      <xdr:row>1</xdr:row>
      <xdr:rowOff>19050</xdr:rowOff>
    </xdr:to>
    <xdr:pic>
      <xdr:nvPicPr>
        <xdr:cNvPr id="157" name="Picture 796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464820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1</xdr:row>
      <xdr:rowOff>0</xdr:rowOff>
    </xdr:from>
    <xdr:to>
      <xdr:col>5</xdr:col>
      <xdr:colOff>19050</xdr:colOff>
      <xdr:row>1</xdr:row>
      <xdr:rowOff>19050</xdr:rowOff>
    </xdr:to>
    <xdr:pic>
      <xdr:nvPicPr>
        <xdr:cNvPr id="158" name="Picture 797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464820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1</xdr:row>
      <xdr:rowOff>0</xdr:rowOff>
    </xdr:from>
    <xdr:to>
      <xdr:col>5</xdr:col>
      <xdr:colOff>19050</xdr:colOff>
      <xdr:row>1</xdr:row>
      <xdr:rowOff>19050</xdr:rowOff>
    </xdr:to>
    <xdr:pic>
      <xdr:nvPicPr>
        <xdr:cNvPr id="161" name="Picture 794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464820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1</xdr:row>
      <xdr:rowOff>0</xdr:rowOff>
    </xdr:from>
    <xdr:to>
      <xdr:col>5</xdr:col>
      <xdr:colOff>19050</xdr:colOff>
      <xdr:row>1</xdr:row>
      <xdr:rowOff>19050</xdr:rowOff>
    </xdr:to>
    <xdr:pic>
      <xdr:nvPicPr>
        <xdr:cNvPr id="162" name="Picture 795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464820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1</xdr:row>
      <xdr:rowOff>0</xdr:rowOff>
    </xdr:from>
    <xdr:to>
      <xdr:col>5</xdr:col>
      <xdr:colOff>19050</xdr:colOff>
      <xdr:row>1</xdr:row>
      <xdr:rowOff>19050</xdr:rowOff>
    </xdr:to>
    <xdr:pic>
      <xdr:nvPicPr>
        <xdr:cNvPr id="163" name="Picture 796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464820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1</xdr:row>
      <xdr:rowOff>0</xdr:rowOff>
    </xdr:from>
    <xdr:to>
      <xdr:col>5</xdr:col>
      <xdr:colOff>19050</xdr:colOff>
      <xdr:row>1</xdr:row>
      <xdr:rowOff>19050</xdr:rowOff>
    </xdr:to>
    <xdr:pic>
      <xdr:nvPicPr>
        <xdr:cNvPr id="164" name="Picture 797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464820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1</xdr:row>
      <xdr:rowOff>0</xdr:rowOff>
    </xdr:from>
    <xdr:to>
      <xdr:col>5</xdr:col>
      <xdr:colOff>19050</xdr:colOff>
      <xdr:row>1</xdr:row>
      <xdr:rowOff>19050</xdr:rowOff>
    </xdr:to>
    <xdr:pic>
      <xdr:nvPicPr>
        <xdr:cNvPr id="165" name="Picture 794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464820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1</xdr:row>
      <xdr:rowOff>0</xdr:rowOff>
    </xdr:from>
    <xdr:to>
      <xdr:col>5</xdr:col>
      <xdr:colOff>19050</xdr:colOff>
      <xdr:row>1</xdr:row>
      <xdr:rowOff>19050</xdr:rowOff>
    </xdr:to>
    <xdr:pic>
      <xdr:nvPicPr>
        <xdr:cNvPr id="166" name="Picture 795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464820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1</xdr:row>
      <xdr:rowOff>0</xdr:rowOff>
    </xdr:from>
    <xdr:to>
      <xdr:col>5</xdr:col>
      <xdr:colOff>19050</xdr:colOff>
      <xdr:row>1</xdr:row>
      <xdr:rowOff>19050</xdr:rowOff>
    </xdr:to>
    <xdr:pic>
      <xdr:nvPicPr>
        <xdr:cNvPr id="167" name="Picture 796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464820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1</xdr:row>
      <xdr:rowOff>0</xdr:rowOff>
    </xdr:from>
    <xdr:to>
      <xdr:col>5</xdr:col>
      <xdr:colOff>19050</xdr:colOff>
      <xdr:row>1</xdr:row>
      <xdr:rowOff>19050</xdr:rowOff>
    </xdr:to>
    <xdr:pic>
      <xdr:nvPicPr>
        <xdr:cNvPr id="168" name="Picture 797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464820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1</xdr:row>
      <xdr:rowOff>0</xdr:rowOff>
    </xdr:from>
    <xdr:to>
      <xdr:col>5</xdr:col>
      <xdr:colOff>19050</xdr:colOff>
      <xdr:row>1</xdr:row>
      <xdr:rowOff>19050</xdr:rowOff>
    </xdr:to>
    <xdr:pic>
      <xdr:nvPicPr>
        <xdr:cNvPr id="169" name="Picture 794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464820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1</xdr:row>
      <xdr:rowOff>0</xdr:rowOff>
    </xdr:from>
    <xdr:to>
      <xdr:col>5</xdr:col>
      <xdr:colOff>19050</xdr:colOff>
      <xdr:row>1</xdr:row>
      <xdr:rowOff>19050</xdr:rowOff>
    </xdr:to>
    <xdr:pic>
      <xdr:nvPicPr>
        <xdr:cNvPr id="170" name="Picture 795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464820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1</xdr:row>
      <xdr:rowOff>0</xdr:rowOff>
    </xdr:from>
    <xdr:to>
      <xdr:col>5</xdr:col>
      <xdr:colOff>19050</xdr:colOff>
      <xdr:row>1</xdr:row>
      <xdr:rowOff>19050</xdr:rowOff>
    </xdr:to>
    <xdr:pic>
      <xdr:nvPicPr>
        <xdr:cNvPr id="171" name="Picture 796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464820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1</xdr:row>
      <xdr:rowOff>0</xdr:rowOff>
    </xdr:from>
    <xdr:to>
      <xdr:col>5</xdr:col>
      <xdr:colOff>19050</xdr:colOff>
      <xdr:row>1</xdr:row>
      <xdr:rowOff>19050</xdr:rowOff>
    </xdr:to>
    <xdr:pic>
      <xdr:nvPicPr>
        <xdr:cNvPr id="172" name="Picture 797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464820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1</xdr:row>
      <xdr:rowOff>0</xdr:rowOff>
    </xdr:from>
    <xdr:to>
      <xdr:col>5</xdr:col>
      <xdr:colOff>19050</xdr:colOff>
      <xdr:row>1</xdr:row>
      <xdr:rowOff>19050</xdr:rowOff>
    </xdr:to>
    <xdr:pic>
      <xdr:nvPicPr>
        <xdr:cNvPr id="173" name="Picture 794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464820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1</xdr:row>
      <xdr:rowOff>0</xdr:rowOff>
    </xdr:from>
    <xdr:to>
      <xdr:col>5</xdr:col>
      <xdr:colOff>19050</xdr:colOff>
      <xdr:row>1</xdr:row>
      <xdr:rowOff>19050</xdr:rowOff>
    </xdr:to>
    <xdr:pic>
      <xdr:nvPicPr>
        <xdr:cNvPr id="174" name="Picture 795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464820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1</xdr:row>
      <xdr:rowOff>0</xdr:rowOff>
    </xdr:from>
    <xdr:to>
      <xdr:col>5</xdr:col>
      <xdr:colOff>19050</xdr:colOff>
      <xdr:row>1</xdr:row>
      <xdr:rowOff>19050</xdr:rowOff>
    </xdr:to>
    <xdr:pic>
      <xdr:nvPicPr>
        <xdr:cNvPr id="175" name="Picture 796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464820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1</xdr:row>
      <xdr:rowOff>0</xdr:rowOff>
    </xdr:from>
    <xdr:to>
      <xdr:col>5</xdr:col>
      <xdr:colOff>19050</xdr:colOff>
      <xdr:row>1</xdr:row>
      <xdr:rowOff>19050</xdr:rowOff>
    </xdr:to>
    <xdr:pic>
      <xdr:nvPicPr>
        <xdr:cNvPr id="176" name="Picture 797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464820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1</xdr:row>
      <xdr:rowOff>0</xdr:rowOff>
    </xdr:from>
    <xdr:to>
      <xdr:col>5</xdr:col>
      <xdr:colOff>19050</xdr:colOff>
      <xdr:row>1</xdr:row>
      <xdr:rowOff>19050</xdr:rowOff>
    </xdr:to>
    <xdr:pic>
      <xdr:nvPicPr>
        <xdr:cNvPr id="209" name="Picture 794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464820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1</xdr:row>
      <xdr:rowOff>0</xdr:rowOff>
    </xdr:from>
    <xdr:to>
      <xdr:col>5</xdr:col>
      <xdr:colOff>19050</xdr:colOff>
      <xdr:row>1</xdr:row>
      <xdr:rowOff>19050</xdr:rowOff>
    </xdr:to>
    <xdr:pic>
      <xdr:nvPicPr>
        <xdr:cNvPr id="210" name="Picture 795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464820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1</xdr:row>
      <xdr:rowOff>0</xdr:rowOff>
    </xdr:from>
    <xdr:to>
      <xdr:col>5</xdr:col>
      <xdr:colOff>19050</xdr:colOff>
      <xdr:row>1</xdr:row>
      <xdr:rowOff>19050</xdr:rowOff>
    </xdr:to>
    <xdr:pic>
      <xdr:nvPicPr>
        <xdr:cNvPr id="211" name="Picture 796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464820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1</xdr:row>
      <xdr:rowOff>0</xdr:rowOff>
    </xdr:from>
    <xdr:to>
      <xdr:col>5</xdr:col>
      <xdr:colOff>19050</xdr:colOff>
      <xdr:row>1</xdr:row>
      <xdr:rowOff>19050</xdr:rowOff>
    </xdr:to>
    <xdr:pic>
      <xdr:nvPicPr>
        <xdr:cNvPr id="212" name="Picture 797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464820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1</xdr:row>
      <xdr:rowOff>0</xdr:rowOff>
    </xdr:from>
    <xdr:to>
      <xdr:col>5</xdr:col>
      <xdr:colOff>19050</xdr:colOff>
      <xdr:row>1</xdr:row>
      <xdr:rowOff>19050</xdr:rowOff>
    </xdr:to>
    <xdr:pic>
      <xdr:nvPicPr>
        <xdr:cNvPr id="213" name="Picture 794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464820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1</xdr:row>
      <xdr:rowOff>0</xdr:rowOff>
    </xdr:from>
    <xdr:to>
      <xdr:col>5</xdr:col>
      <xdr:colOff>19050</xdr:colOff>
      <xdr:row>1</xdr:row>
      <xdr:rowOff>19050</xdr:rowOff>
    </xdr:to>
    <xdr:pic>
      <xdr:nvPicPr>
        <xdr:cNvPr id="214" name="Picture 795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464820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1</xdr:row>
      <xdr:rowOff>0</xdr:rowOff>
    </xdr:from>
    <xdr:to>
      <xdr:col>5</xdr:col>
      <xdr:colOff>19050</xdr:colOff>
      <xdr:row>1</xdr:row>
      <xdr:rowOff>19050</xdr:rowOff>
    </xdr:to>
    <xdr:pic>
      <xdr:nvPicPr>
        <xdr:cNvPr id="215" name="Picture 796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464820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1</xdr:row>
      <xdr:rowOff>0</xdr:rowOff>
    </xdr:from>
    <xdr:to>
      <xdr:col>5</xdr:col>
      <xdr:colOff>19050</xdr:colOff>
      <xdr:row>1</xdr:row>
      <xdr:rowOff>19050</xdr:rowOff>
    </xdr:to>
    <xdr:pic>
      <xdr:nvPicPr>
        <xdr:cNvPr id="216" name="Picture 797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464820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1</xdr:row>
      <xdr:rowOff>0</xdr:rowOff>
    </xdr:from>
    <xdr:to>
      <xdr:col>5</xdr:col>
      <xdr:colOff>19050</xdr:colOff>
      <xdr:row>1</xdr:row>
      <xdr:rowOff>19050</xdr:rowOff>
    </xdr:to>
    <xdr:pic>
      <xdr:nvPicPr>
        <xdr:cNvPr id="217" name="Picture 794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464820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1</xdr:row>
      <xdr:rowOff>0</xdr:rowOff>
    </xdr:from>
    <xdr:to>
      <xdr:col>5</xdr:col>
      <xdr:colOff>19050</xdr:colOff>
      <xdr:row>1</xdr:row>
      <xdr:rowOff>19050</xdr:rowOff>
    </xdr:to>
    <xdr:pic>
      <xdr:nvPicPr>
        <xdr:cNvPr id="218" name="Picture 795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464820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1</xdr:row>
      <xdr:rowOff>0</xdr:rowOff>
    </xdr:from>
    <xdr:to>
      <xdr:col>5</xdr:col>
      <xdr:colOff>19050</xdr:colOff>
      <xdr:row>1</xdr:row>
      <xdr:rowOff>19050</xdr:rowOff>
    </xdr:to>
    <xdr:pic>
      <xdr:nvPicPr>
        <xdr:cNvPr id="219" name="Picture 796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464820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1</xdr:row>
      <xdr:rowOff>0</xdr:rowOff>
    </xdr:from>
    <xdr:to>
      <xdr:col>5</xdr:col>
      <xdr:colOff>19050</xdr:colOff>
      <xdr:row>1</xdr:row>
      <xdr:rowOff>19050</xdr:rowOff>
    </xdr:to>
    <xdr:pic>
      <xdr:nvPicPr>
        <xdr:cNvPr id="220" name="Picture 797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464820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1</xdr:row>
      <xdr:rowOff>0</xdr:rowOff>
    </xdr:from>
    <xdr:to>
      <xdr:col>5</xdr:col>
      <xdr:colOff>19050</xdr:colOff>
      <xdr:row>1</xdr:row>
      <xdr:rowOff>19050</xdr:rowOff>
    </xdr:to>
    <xdr:pic>
      <xdr:nvPicPr>
        <xdr:cNvPr id="221" name="Picture 794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464820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1</xdr:row>
      <xdr:rowOff>0</xdr:rowOff>
    </xdr:from>
    <xdr:to>
      <xdr:col>5</xdr:col>
      <xdr:colOff>19050</xdr:colOff>
      <xdr:row>1</xdr:row>
      <xdr:rowOff>19050</xdr:rowOff>
    </xdr:to>
    <xdr:pic>
      <xdr:nvPicPr>
        <xdr:cNvPr id="222" name="Picture 795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464820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1</xdr:row>
      <xdr:rowOff>0</xdr:rowOff>
    </xdr:from>
    <xdr:to>
      <xdr:col>5</xdr:col>
      <xdr:colOff>19050</xdr:colOff>
      <xdr:row>1</xdr:row>
      <xdr:rowOff>19050</xdr:rowOff>
    </xdr:to>
    <xdr:pic>
      <xdr:nvPicPr>
        <xdr:cNvPr id="223" name="Picture 796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464820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1</xdr:row>
      <xdr:rowOff>0</xdr:rowOff>
    </xdr:from>
    <xdr:to>
      <xdr:col>5</xdr:col>
      <xdr:colOff>19050</xdr:colOff>
      <xdr:row>1</xdr:row>
      <xdr:rowOff>19050</xdr:rowOff>
    </xdr:to>
    <xdr:pic>
      <xdr:nvPicPr>
        <xdr:cNvPr id="224" name="Picture 797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464820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1</xdr:row>
      <xdr:rowOff>0</xdr:rowOff>
    </xdr:from>
    <xdr:to>
      <xdr:col>5</xdr:col>
      <xdr:colOff>19050</xdr:colOff>
      <xdr:row>1</xdr:row>
      <xdr:rowOff>19050</xdr:rowOff>
    </xdr:to>
    <xdr:pic>
      <xdr:nvPicPr>
        <xdr:cNvPr id="228" name="Picture 794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464820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1</xdr:row>
      <xdr:rowOff>0</xdr:rowOff>
    </xdr:from>
    <xdr:to>
      <xdr:col>5</xdr:col>
      <xdr:colOff>19050</xdr:colOff>
      <xdr:row>1</xdr:row>
      <xdr:rowOff>19050</xdr:rowOff>
    </xdr:to>
    <xdr:pic>
      <xdr:nvPicPr>
        <xdr:cNvPr id="229" name="Picture 795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464820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1</xdr:row>
      <xdr:rowOff>0</xdr:rowOff>
    </xdr:from>
    <xdr:to>
      <xdr:col>5</xdr:col>
      <xdr:colOff>19050</xdr:colOff>
      <xdr:row>1</xdr:row>
      <xdr:rowOff>19050</xdr:rowOff>
    </xdr:to>
    <xdr:pic>
      <xdr:nvPicPr>
        <xdr:cNvPr id="230" name="Picture 796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464820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1</xdr:row>
      <xdr:rowOff>0</xdr:rowOff>
    </xdr:from>
    <xdr:to>
      <xdr:col>5</xdr:col>
      <xdr:colOff>19050</xdr:colOff>
      <xdr:row>1</xdr:row>
      <xdr:rowOff>19050</xdr:rowOff>
    </xdr:to>
    <xdr:pic>
      <xdr:nvPicPr>
        <xdr:cNvPr id="231" name="Picture 797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464820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1</xdr:row>
      <xdr:rowOff>0</xdr:rowOff>
    </xdr:from>
    <xdr:to>
      <xdr:col>5</xdr:col>
      <xdr:colOff>19050</xdr:colOff>
      <xdr:row>1</xdr:row>
      <xdr:rowOff>19050</xdr:rowOff>
    </xdr:to>
    <xdr:pic>
      <xdr:nvPicPr>
        <xdr:cNvPr id="232" name="Picture 794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464820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1</xdr:row>
      <xdr:rowOff>0</xdr:rowOff>
    </xdr:from>
    <xdr:to>
      <xdr:col>5</xdr:col>
      <xdr:colOff>19050</xdr:colOff>
      <xdr:row>1</xdr:row>
      <xdr:rowOff>19050</xdr:rowOff>
    </xdr:to>
    <xdr:pic>
      <xdr:nvPicPr>
        <xdr:cNvPr id="233" name="Picture 795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464820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1</xdr:row>
      <xdr:rowOff>0</xdr:rowOff>
    </xdr:from>
    <xdr:to>
      <xdr:col>5</xdr:col>
      <xdr:colOff>19050</xdr:colOff>
      <xdr:row>1</xdr:row>
      <xdr:rowOff>19050</xdr:rowOff>
    </xdr:to>
    <xdr:pic>
      <xdr:nvPicPr>
        <xdr:cNvPr id="234" name="Picture 796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464820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1</xdr:row>
      <xdr:rowOff>0</xdr:rowOff>
    </xdr:from>
    <xdr:to>
      <xdr:col>5</xdr:col>
      <xdr:colOff>19050</xdr:colOff>
      <xdr:row>1</xdr:row>
      <xdr:rowOff>19050</xdr:rowOff>
    </xdr:to>
    <xdr:pic>
      <xdr:nvPicPr>
        <xdr:cNvPr id="235" name="Picture 797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464820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1</xdr:row>
      <xdr:rowOff>0</xdr:rowOff>
    </xdr:from>
    <xdr:to>
      <xdr:col>5</xdr:col>
      <xdr:colOff>19050</xdr:colOff>
      <xdr:row>1</xdr:row>
      <xdr:rowOff>19050</xdr:rowOff>
    </xdr:to>
    <xdr:pic>
      <xdr:nvPicPr>
        <xdr:cNvPr id="236" name="Picture 794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464820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1</xdr:row>
      <xdr:rowOff>0</xdr:rowOff>
    </xdr:from>
    <xdr:to>
      <xdr:col>5</xdr:col>
      <xdr:colOff>19050</xdr:colOff>
      <xdr:row>1</xdr:row>
      <xdr:rowOff>19050</xdr:rowOff>
    </xdr:to>
    <xdr:pic>
      <xdr:nvPicPr>
        <xdr:cNvPr id="237" name="Picture 795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464820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1</xdr:row>
      <xdr:rowOff>0</xdr:rowOff>
    </xdr:from>
    <xdr:to>
      <xdr:col>5</xdr:col>
      <xdr:colOff>19050</xdr:colOff>
      <xdr:row>1</xdr:row>
      <xdr:rowOff>19050</xdr:rowOff>
    </xdr:to>
    <xdr:pic>
      <xdr:nvPicPr>
        <xdr:cNvPr id="238" name="Picture 796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464820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1</xdr:row>
      <xdr:rowOff>0</xdr:rowOff>
    </xdr:from>
    <xdr:to>
      <xdr:col>5</xdr:col>
      <xdr:colOff>19050</xdr:colOff>
      <xdr:row>1</xdr:row>
      <xdr:rowOff>19050</xdr:rowOff>
    </xdr:to>
    <xdr:pic>
      <xdr:nvPicPr>
        <xdr:cNvPr id="239" name="Picture 797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464820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1</xdr:row>
      <xdr:rowOff>0</xdr:rowOff>
    </xdr:from>
    <xdr:to>
      <xdr:col>5</xdr:col>
      <xdr:colOff>19050</xdr:colOff>
      <xdr:row>1</xdr:row>
      <xdr:rowOff>19050</xdr:rowOff>
    </xdr:to>
    <xdr:pic>
      <xdr:nvPicPr>
        <xdr:cNvPr id="240" name="Picture 794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464820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1</xdr:row>
      <xdr:rowOff>0</xdr:rowOff>
    </xdr:from>
    <xdr:to>
      <xdr:col>5</xdr:col>
      <xdr:colOff>19050</xdr:colOff>
      <xdr:row>1</xdr:row>
      <xdr:rowOff>19050</xdr:rowOff>
    </xdr:to>
    <xdr:pic>
      <xdr:nvPicPr>
        <xdr:cNvPr id="241" name="Picture 795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464820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1</xdr:row>
      <xdr:rowOff>0</xdr:rowOff>
    </xdr:from>
    <xdr:to>
      <xdr:col>5</xdr:col>
      <xdr:colOff>19050</xdr:colOff>
      <xdr:row>1</xdr:row>
      <xdr:rowOff>19050</xdr:rowOff>
    </xdr:to>
    <xdr:pic>
      <xdr:nvPicPr>
        <xdr:cNvPr id="242" name="Picture 796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464820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1</xdr:row>
      <xdr:rowOff>0</xdr:rowOff>
    </xdr:from>
    <xdr:to>
      <xdr:col>5</xdr:col>
      <xdr:colOff>19050</xdr:colOff>
      <xdr:row>1</xdr:row>
      <xdr:rowOff>19050</xdr:rowOff>
    </xdr:to>
    <xdr:pic>
      <xdr:nvPicPr>
        <xdr:cNvPr id="243" name="Picture 797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464820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1</xdr:row>
      <xdr:rowOff>0</xdr:rowOff>
    </xdr:from>
    <xdr:to>
      <xdr:col>5</xdr:col>
      <xdr:colOff>19050</xdr:colOff>
      <xdr:row>1</xdr:row>
      <xdr:rowOff>19050</xdr:rowOff>
    </xdr:to>
    <xdr:pic>
      <xdr:nvPicPr>
        <xdr:cNvPr id="251" name="Picture 794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464820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1</xdr:row>
      <xdr:rowOff>0</xdr:rowOff>
    </xdr:from>
    <xdr:to>
      <xdr:col>5</xdr:col>
      <xdr:colOff>19050</xdr:colOff>
      <xdr:row>1</xdr:row>
      <xdr:rowOff>19050</xdr:rowOff>
    </xdr:to>
    <xdr:pic>
      <xdr:nvPicPr>
        <xdr:cNvPr id="252" name="Picture 795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464820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1</xdr:row>
      <xdr:rowOff>0</xdr:rowOff>
    </xdr:from>
    <xdr:to>
      <xdr:col>5</xdr:col>
      <xdr:colOff>19050</xdr:colOff>
      <xdr:row>1</xdr:row>
      <xdr:rowOff>19050</xdr:rowOff>
    </xdr:to>
    <xdr:pic>
      <xdr:nvPicPr>
        <xdr:cNvPr id="253" name="Picture 796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464820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1</xdr:row>
      <xdr:rowOff>0</xdr:rowOff>
    </xdr:from>
    <xdr:to>
      <xdr:col>5</xdr:col>
      <xdr:colOff>19050</xdr:colOff>
      <xdr:row>1</xdr:row>
      <xdr:rowOff>19050</xdr:rowOff>
    </xdr:to>
    <xdr:pic>
      <xdr:nvPicPr>
        <xdr:cNvPr id="254" name="Picture 797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464820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1</xdr:row>
      <xdr:rowOff>0</xdr:rowOff>
    </xdr:from>
    <xdr:to>
      <xdr:col>5</xdr:col>
      <xdr:colOff>19050</xdr:colOff>
      <xdr:row>1</xdr:row>
      <xdr:rowOff>19050</xdr:rowOff>
    </xdr:to>
    <xdr:pic>
      <xdr:nvPicPr>
        <xdr:cNvPr id="255" name="Picture 794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464820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1</xdr:row>
      <xdr:rowOff>0</xdr:rowOff>
    </xdr:from>
    <xdr:to>
      <xdr:col>5</xdr:col>
      <xdr:colOff>19050</xdr:colOff>
      <xdr:row>1</xdr:row>
      <xdr:rowOff>19050</xdr:rowOff>
    </xdr:to>
    <xdr:pic>
      <xdr:nvPicPr>
        <xdr:cNvPr id="256" name="Picture 795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464820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1</xdr:row>
      <xdr:rowOff>0</xdr:rowOff>
    </xdr:from>
    <xdr:to>
      <xdr:col>5</xdr:col>
      <xdr:colOff>19050</xdr:colOff>
      <xdr:row>1</xdr:row>
      <xdr:rowOff>19050</xdr:rowOff>
    </xdr:to>
    <xdr:pic>
      <xdr:nvPicPr>
        <xdr:cNvPr id="257" name="Picture 796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464820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1</xdr:row>
      <xdr:rowOff>0</xdr:rowOff>
    </xdr:from>
    <xdr:to>
      <xdr:col>5</xdr:col>
      <xdr:colOff>19050</xdr:colOff>
      <xdr:row>1</xdr:row>
      <xdr:rowOff>19050</xdr:rowOff>
    </xdr:to>
    <xdr:pic>
      <xdr:nvPicPr>
        <xdr:cNvPr id="258" name="Picture 797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464820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1</xdr:row>
      <xdr:rowOff>0</xdr:rowOff>
    </xdr:from>
    <xdr:to>
      <xdr:col>5</xdr:col>
      <xdr:colOff>19050</xdr:colOff>
      <xdr:row>1</xdr:row>
      <xdr:rowOff>19050</xdr:rowOff>
    </xdr:to>
    <xdr:pic>
      <xdr:nvPicPr>
        <xdr:cNvPr id="259" name="Picture 794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464820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1</xdr:row>
      <xdr:rowOff>0</xdr:rowOff>
    </xdr:from>
    <xdr:to>
      <xdr:col>5</xdr:col>
      <xdr:colOff>19050</xdr:colOff>
      <xdr:row>1</xdr:row>
      <xdr:rowOff>19050</xdr:rowOff>
    </xdr:to>
    <xdr:pic>
      <xdr:nvPicPr>
        <xdr:cNvPr id="260" name="Picture 795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464820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1</xdr:row>
      <xdr:rowOff>0</xdr:rowOff>
    </xdr:from>
    <xdr:to>
      <xdr:col>5</xdr:col>
      <xdr:colOff>19050</xdr:colOff>
      <xdr:row>1</xdr:row>
      <xdr:rowOff>19050</xdr:rowOff>
    </xdr:to>
    <xdr:pic>
      <xdr:nvPicPr>
        <xdr:cNvPr id="261" name="Picture 796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464820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1</xdr:row>
      <xdr:rowOff>0</xdr:rowOff>
    </xdr:from>
    <xdr:to>
      <xdr:col>5</xdr:col>
      <xdr:colOff>19050</xdr:colOff>
      <xdr:row>1</xdr:row>
      <xdr:rowOff>19050</xdr:rowOff>
    </xdr:to>
    <xdr:pic>
      <xdr:nvPicPr>
        <xdr:cNvPr id="262" name="Picture 797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464820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1</xdr:row>
      <xdr:rowOff>0</xdr:rowOff>
    </xdr:from>
    <xdr:to>
      <xdr:col>5</xdr:col>
      <xdr:colOff>19050</xdr:colOff>
      <xdr:row>1</xdr:row>
      <xdr:rowOff>19050</xdr:rowOff>
    </xdr:to>
    <xdr:pic>
      <xdr:nvPicPr>
        <xdr:cNvPr id="263" name="Picture 794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464820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1</xdr:row>
      <xdr:rowOff>0</xdr:rowOff>
    </xdr:from>
    <xdr:to>
      <xdr:col>5</xdr:col>
      <xdr:colOff>19050</xdr:colOff>
      <xdr:row>1</xdr:row>
      <xdr:rowOff>19050</xdr:rowOff>
    </xdr:to>
    <xdr:pic>
      <xdr:nvPicPr>
        <xdr:cNvPr id="264" name="Picture 795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464820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1</xdr:row>
      <xdr:rowOff>0</xdr:rowOff>
    </xdr:from>
    <xdr:to>
      <xdr:col>5</xdr:col>
      <xdr:colOff>19050</xdr:colOff>
      <xdr:row>1</xdr:row>
      <xdr:rowOff>19050</xdr:rowOff>
    </xdr:to>
    <xdr:pic>
      <xdr:nvPicPr>
        <xdr:cNvPr id="265" name="Picture 796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464820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1</xdr:row>
      <xdr:rowOff>0</xdr:rowOff>
    </xdr:from>
    <xdr:to>
      <xdr:col>5</xdr:col>
      <xdr:colOff>19050</xdr:colOff>
      <xdr:row>1</xdr:row>
      <xdr:rowOff>19050</xdr:rowOff>
    </xdr:to>
    <xdr:pic>
      <xdr:nvPicPr>
        <xdr:cNvPr id="266" name="Picture 797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464820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1</xdr:row>
      <xdr:rowOff>0</xdr:rowOff>
    </xdr:from>
    <xdr:to>
      <xdr:col>5</xdr:col>
      <xdr:colOff>19050</xdr:colOff>
      <xdr:row>1</xdr:row>
      <xdr:rowOff>19050</xdr:rowOff>
    </xdr:to>
    <xdr:pic>
      <xdr:nvPicPr>
        <xdr:cNvPr id="269" name="Picture 794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464820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1</xdr:row>
      <xdr:rowOff>0</xdr:rowOff>
    </xdr:from>
    <xdr:to>
      <xdr:col>5</xdr:col>
      <xdr:colOff>19050</xdr:colOff>
      <xdr:row>1</xdr:row>
      <xdr:rowOff>19050</xdr:rowOff>
    </xdr:to>
    <xdr:pic>
      <xdr:nvPicPr>
        <xdr:cNvPr id="270" name="Picture 795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464820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1</xdr:row>
      <xdr:rowOff>0</xdr:rowOff>
    </xdr:from>
    <xdr:to>
      <xdr:col>5</xdr:col>
      <xdr:colOff>19050</xdr:colOff>
      <xdr:row>1</xdr:row>
      <xdr:rowOff>19050</xdr:rowOff>
    </xdr:to>
    <xdr:pic>
      <xdr:nvPicPr>
        <xdr:cNvPr id="271" name="Picture 796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464820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1</xdr:row>
      <xdr:rowOff>0</xdr:rowOff>
    </xdr:from>
    <xdr:to>
      <xdr:col>5</xdr:col>
      <xdr:colOff>19050</xdr:colOff>
      <xdr:row>1</xdr:row>
      <xdr:rowOff>19050</xdr:rowOff>
    </xdr:to>
    <xdr:pic>
      <xdr:nvPicPr>
        <xdr:cNvPr id="272" name="Picture 797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464820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1</xdr:row>
      <xdr:rowOff>0</xdr:rowOff>
    </xdr:from>
    <xdr:to>
      <xdr:col>5</xdr:col>
      <xdr:colOff>19050</xdr:colOff>
      <xdr:row>1</xdr:row>
      <xdr:rowOff>19050</xdr:rowOff>
    </xdr:to>
    <xdr:pic>
      <xdr:nvPicPr>
        <xdr:cNvPr id="273" name="Picture 794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464820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1</xdr:row>
      <xdr:rowOff>0</xdr:rowOff>
    </xdr:from>
    <xdr:to>
      <xdr:col>5</xdr:col>
      <xdr:colOff>19050</xdr:colOff>
      <xdr:row>1</xdr:row>
      <xdr:rowOff>19050</xdr:rowOff>
    </xdr:to>
    <xdr:pic>
      <xdr:nvPicPr>
        <xdr:cNvPr id="274" name="Picture 795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464820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1</xdr:row>
      <xdr:rowOff>0</xdr:rowOff>
    </xdr:from>
    <xdr:to>
      <xdr:col>5</xdr:col>
      <xdr:colOff>19050</xdr:colOff>
      <xdr:row>1</xdr:row>
      <xdr:rowOff>19050</xdr:rowOff>
    </xdr:to>
    <xdr:pic>
      <xdr:nvPicPr>
        <xdr:cNvPr id="275" name="Picture 796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464820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1</xdr:row>
      <xdr:rowOff>0</xdr:rowOff>
    </xdr:from>
    <xdr:to>
      <xdr:col>5</xdr:col>
      <xdr:colOff>19050</xdr:colOff>
      <xdr:row>1</xdr:row>
      <xdr:rowOff>19050</xdr:rowOff>
    </xdr:to>
    <xdr:pic>
      <xdr:nvPicPr>
        <xdr:cNvPr id="276" name="Picture 797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464820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1</xdr:row>
      <xdr:rowOff>0</xdr:rowOff>
    </xdr:from>
    <xdr:to>
      <xdr:col>5</xdr:col>
      <xdr:colOff>19050</xdr:colOff>
      <xdr:row>1</xdr:row>
      <xdr:rowOff>19050</xdr:rowOff>
    </xdr:to>
    <xdr:pic>
      <xdr:nvPicPr>
        <xdr:cNvPr id="277" name="Picture 794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464820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1</xdr:row>
      <xdr:rowOff>0</xdr:rowOff>
    </xdr:from>
    <xdr:to>
      <xdr:col>5</xdr:col>
      <xdr:colOff>19050</xdr:colOff>
      <xdr:row>1</xdr:row>
      <xdr:rowOff>19050</xdr:rowOff>
    </xdr:to>
    <xdr:pic>
      <xdr:nvPicPr>
        <xdr:cNvPr id="278" name="Picture 795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464820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1</xdr:row>
      <xdr:rowOff>0</xdr:rowOff>
    </xdr:from>
    <xdr:to>
      <xdr:col>5</xdr:col>
      <xdr:colOff>19050</xdr:colOff>
      <xdr:row>1</xdr:row>
      <xdr:rowOff>19050</xdr:rowOff>
    </xdr:to>
    <xdr:pic>
      <xdr:nvPicPr>
        <xdr:cNvPr id="279" name="Picture 796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464820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1</xdr:row>
      <xdr:rowOff>0</xdr:rowOff>
    </xdr:from>
    <xdr:to>
      <xdr:col>5</xdr:col>
      <xdr:colOff>19050</xdr:colOff>
      <xdr:row>1</xdr:row>
      <xdr:rowOff>19050</xdr:rowOff>
    </xdr:to>
    <xdr:pic>
      <xdr:nvPicPr>
        <xdr:cNvPr id="280" name="Picture 797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464820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1</xdr:row>
      <xdr:rowOff>0</xdr:rowOff>
    </xdr:from>
    <xdr:to>
      <xdr:col>5</xdr:col>
      <xdr:colOff>19050</xdr:colOff>
      <xdr:row>1</xdr:row>
      <xdr:rowOff>19050</xdr:rowOff>
    </xdr:to>
    <xdr:pic>
      <xdr:nvPicPr>
        <xdr:cNvPr id="281" name="Picture 794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464820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1</xdr:row>
      <xdr:rowOff>0</xdr:rowOff>
    </xdr:from>
    <xdr:to>
      <xdr:col>5</xdr:col>
      <xdr:colOff>19050</xdr:colOff>
      <xdr:row>1</xdr:row>
      <xdr:rowOff>19050</xdr:rowOff>
    </xdr:to>
    <xdr:pic>
      <xdr:nvPicPr>
        <xdr:cNvPr id="282" name="Picture 795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464820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1</xdr:row>
      <xdr:rowOff>0</xdr:rowOff>
    </xdr:from>
    <xdr:to>
      <xdr:col>5</xdr:col>
      <xdr:colOff>19050</xdr:colOff>
      <xdr:row>1</xdr:row>
      <xdr:rowOff>19050</xdr:rowOff>
    </xdr:to>
    <xdr:pic>
      <xdr:nvPicPr>
        <xdr:cNvPr id="283" name="Picture 796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464820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1</xdr:row>
      <xdr:rowOff>0</xdr:rowOff>
    </xdr:from>
    <xdr:to>
      <xdr:col>5</xdr:col>
      <xdr:colOff>19050</xdr:colOff>
      <xdr:row>1</xdr:row>
      <xdr:rowOff>19050</xdr:rowOff>
    </xdr:to>
    <xdr:pic>
      <xdr:nvPicPr>
        <xdr:cNvPr id="284" name="Picture 797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464820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1</xdr:row>
      <xdr:rowOff>0</xdr:rowOff>
    </xdr:from>
    <xdr:to>
      <xdr:col>5</xdr:col>
      <xdr:colOff>19050</xdr:colOff>
      <xdr:row>1</xdr:row>
      <xdr:rowOff>19050</xdr:rowOff>
    </xdr:to>
    <xdr:pic>
      <xdr:nvPicPr>
        <xdr:cNvPr id="287" name="Picture 794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464820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1</xdr:row>
      <xdr:rowOff>0</xdr:rowOff>
    </xdr:from>
    <xdr:to>
      <xdr:col>5</xdr:col>
      <xdr:colOff>19050</xdr:colOff>
      <xdr:row>1</xdr:row>
      <xdr:rowOff>19050</xdr:rowOff>
    </xdr:to>
    <xdr:pic>
      <xdr:nvPicPr>
        <xdr:cNvPr id="288" name="Picture 795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464820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1</xdr:row>
      <xdr:rowOff>0</xdr:rowOff>
    </xdr:from>
    <xdr:to>
      <xdr:col>5</xdr:col>
      <xdr:colOff>19050</xdr:colOff>
      <xdr:row>1</xdr:row>
      <xdr:rowOff>19050</xdr:rowOff>
    </xdr:to>
    <xdr:pic>
      <xdr:nvPicPr>
        <xdr:cNvPr id="289" name="Picture 796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464820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1</xdr:row>
      <xdr:rowOff>0</xdr:rowOff>
    </xdr:from>
    <xdr:to>
      <xdr:col>5</xdr:col>
      <xdr:colOff>19050</xdr:colOff>
      <xdr:row>1</xdr:row>
      <xdr:rowOff>19050</xdr:rowOff>
    </xdr:to>
    <xdr:pic>
      <xdr:nvPicPr>
        <xdr:cNvPr id="290" name="Picture 797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464820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1</xdr:row>
      <xdr:rowOff>0</xdr:rowOff>
    </xdr:from>
    <xdr:to>
      <xdr:col>5</xdr:col>
      <xdr:colOff>19050</xdr:colOff>
      <xdr:row>1</xdr:row>
      <xdr:rowOff>19050</xdr:rowOff>
    </xdr:to>
    <xdr:pic>
      <xdr:nvPicPr>
        <xdr:cNvPr id="291" name="Picture 794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464820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1</xdr:row>
      <xdr:rowOff>0</xdr:rowOff>
    </xdr:from>
    <xdr:to>
      <xdr:col>5</xdr:col>
      <xdr:colOff>19050</xdr:colOff>
      <xdr:row>1</xdr:row>
      <xdr:rowOff>19050</xdr:rowOff>
    </xdr:to>
    <xdr:pic>
      <xdr:nvPicPr>
        <xdr:cNvPr id="292" name="Picture 795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464820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1</xdr:row>
      <xdr:rowOff>0</xdr:rowOff>
    </xdr:from>
    <xdr:to>
      <xdr:col>5</xdr:col>
      <xdr:colOff>19050</xdr:colOff>
      <xdr:row>1</xdr:row>
      <xdr:rowOff>19050</xdr:rowOff>
    </xdr:to>
    <xdr:pic>
      <xdr:nvPicPr>
        <xdr:cNvPr id="293" name="Picture 796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464820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1</xdr:row>
      <xdr:rowOff>0</xdr:rowOff>
    </xdr:from>
    <xdr:to>
      <xdr:col>5</xdr:col>
      <xdr:colOff>19050</xdr:colOff>
      <xdr:row>1</xdr:row>
      <xdr:rowOff>19050</xdr:rowOff>
    </xdr:to>
    <xdr:pic>
      <xdr:nvPicPr>
        <xdr:cNvPr id="294" name="Picture 797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464820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1</xdr:row>
      <xdr:rowOff>0</xdr:rowOff>
    </xdr:from>
    <xdr:to>
      <xdr:col>5</xdr:col>
      <xdr:colOff>19050</xdr:colOff>
      <xdr:row>1</xdr:row>
      <xdr:rowOff>19050</xdr:rowOff>
    </xdr:to>
    <xdr:pic>
      <xdr:nvPicPr>
        <xdr:cNvPr id="295" name="Picture 794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464820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1</xdr:row>
      <xdr:rowOff>0</xdr:rowOff>
    </xdr:from>
    <xdr:to>
      <xdr:col>5</xdr:col>
      <xdr:colOff>19050</xdr:colOff>
      <xdr:row>1</xdr:row>
      <xdr:rowOff>19050</xdr:rowOff>
    </xdr:to>
    <xdr:pic>
      <xdr:nvPicPr>
        <xdr:cNvPr id="296" name="Picture 795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464820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1</xdr:row>
      <xdr:rowOff>0</xdr:rowOff>
    </xdr:from>
    <xdr:to>
      <xdr:col>5</xdr:col>
      <xdr:colOff>19050</xdr:colOff>
      <xdr:row>1</xdr:row>
      <xdr:rowOff>19050</xdr:rowOff>
    </xdr:to>
    <xdr:pic>
      <xdr:nvPicPr>
        <xdr:cNvPr id="297" name="Picture 796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464820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1</xdr:row>
      <xdr:rowOff>0</xdr:rowOff>
    </xdr:from>
    <xdr:to>
      <xdr:col>5</xdr:col>
      <xdr:colOff>19050</xdr:colOff>
      <xdr:row>1</xdr:row>
      <xdr:rowOff>19050</xdr:rowOff>
    </xdr:to>
    <xdr:pic>
      <xdr:nvPicPr>
        <xdr:cNvPr id="298" name="Picture 797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464820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1</xdr:row>
      <xdr:rowOff>0</xdr:rowOff>
    </xdr:from>
    <xdr:to>
      <xdr:col>5</xdr:col>
      <xdr:colOff>19050</xdr:colOff>
      <xdr:row>1</xdr:row>
      <xdr:rowOff>19050</xdr:rowOff>
    </xdr:to>
    <xdr:pic>
      <xdr:nvPicPr>
        <xdr:cNvPr id="299" name="Picture 794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464820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1</xdr:row>
      <xdr:rowOff>0</xdr:rowOff>
    </xdr:from>
    <xdr:to>
      <xdr:col>5</xdr:col>
      <xdr:colOff>19050</xdr:colOff>
      <xdr:row>1</xdr:row>
      <xdr:rowOff>19050</xdr:rowOff>
    </xdr:to>
    <xdr:pic>
      <xdr:nvPicPr>
        <xdr:cNvPr id="300" name="Picture 795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464820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1</xdr:row>
      <xdr:rowOff>0</xdr:rowOff>
    </xdr:from>
    <xdr:to>
      <xdr:col>5</xdr:col>
      <xdr:colOff>19050</xdr:colOff>
      <xdr:row>1</xdr:row>
      <xdr:rowOff>19050</xdr:rowOff>
    </xdr:to>
    <xdr:pic>
      <xdr:nvPicPr>
        <xdr:cNvPr id="301" name="Picture 796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464820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1</xdr:row>
      <xdr:rowOff>0</xdr:rowOff>
    </xdr:from>
    <xdr:to>
      <xdr:col>5</xdr:col>
      <xdr:colOff>19050</xdr:colOff>
      <xdr:row>1</xdr:row>
      <xdr:rowOff>19050</xdr:rowOff>
    </xdr:to>
    <xdr:pic>
      <xdr:nvPicPr>
        <xdr:cNvPr id="302" name="Picture 797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464820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1</xdr:row>
      <xdr:rowOff>0</xdr:rowOff>
    </xdr:from>
    <xdr:to>
      <xdr:col>5</xdr:col>
      <xdr:colOff>19050</xdr:colOff>
      <xdr:row>1</xdr:row>
      <xdr:rowOff>19050</xdr:rowOff>
    </xdr:to>
    <xdr:pic>
      <xdr:nvPicPr>
        <xdr:cNvPr id="31" name="Picture 794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464820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1</xdr:row>
      <xdr:rowOff>0</xdr:rowOff>
    </xdr:from>
    <xdr:to>
      <xdr:col>5</xdr:col>
      <xdr:colOff>19050</xdr:colOff>
      <xdr:row>1</xdr:row>
      <xdr:rowOff>19050</xdr:rowOff>
    </xdr:to>
    <xdr:pic>
      <xdr:nvPicPr>
        <xdr:cNvPr id="32" name="Picture 795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464820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1</xdr:row>
      <xdr:rowOff>0</xdr:rowOff>
    </xdr:from>
    <xdr:to>
      <xdr:col>5</xdr:col>
      <xdr:colOff>19050</xdr:colOff>
      <xdr:row>1</xdr:row>
      <xdr:rowOff>19050</xdr:rowOff>
    </xdr:to>
    <xdr:pic>
      <xdr:nvPicPr>
        <xdr:cNvPr id="33" name="Picture 796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464820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1</xdr:row>
      <xdr:rowOff>0</xdr:rowOff>
    </xdr:from>
    <xdr:to>
      <xdr:col>5</xdr:col>
      <xdr:colOff>19050</xdr:colOff>
      <xdr:row>1</xdr:row>
      <xdr:rowOff>19050</xdr:rowOff>
    </xdr:to>
    <xdr:pic>
      <xdr:nvPicPr>
        <xdr:cNvPr id="34" name="Picture 797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464820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1</xdr:row>
      <xdr:rowOff>0</xdr:rowOff>
    </xdr:from>
    <xdr:to>
      <xdr:col>5</xdr:col>
      <xdr:colOff>19050</xdr:colOff>
      <xdr:row>1</xdr:row>
      <xdr:rowOff>19050</xdr:rowOff>
    </xdr:to>
    <xdr:pic>
      <xdr:nvPicPr>
        <xdr:cNvPr id="37" name="Picture 794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464820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1</xdr:row>
      <xdr:rowOff>0</xdr:rowOff>
    </xdr:from>
    <xdr:to>
      <xdr:col>5</xdr:col>
      <xdr:colOff>19050</xdr:colOff>
      <xdr:row>1</xdr:row>
      <xdr:rowOff>19050</xdr:rowOff>
    </xdr:to>
    <xdr:pic>
      <xdr:nvPicPr>
        <xdr:cNvPr id="38" name="Picture 795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464820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1</xdr:row>
      <xdr:rowOff>0</xdr:rowOff>
    </xdr:from>
    <xdr:to>
      <xdr:col>5</xdr:col>
      <xdr:colOff>19050</xdr:colOff>
      <xdr:row>1</xdr:row>
      <xdr:rowOff>19050</xdr:rowOff>
    </xdr:to>
    <xdr:pic>
      <xdr:nvPicPr>
        <xdr:cNvPr id="39" name="Picture 796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464820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1</xdr:row>
      <xdr:rowOff>0</xdr:rowOff>
    </xdr:from>
    <xdr:to>
      <xdr:col>5</xdr:col>
      <xdr:colOff>19050</xdr:colOff>
      <xdr:row>1</xdr:row>
      <xdr:rowOff>19050</xdr:rowOff>
    </xdr:to>
    <xdr:pic>
      <xdr:nvPicPr>
        <xdr:cNvPr id="40" name="Picture 797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464820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1</xdr:row>
      <xdr:rowOff>0</xdr:rowOff>
    </xdr:from>
    <xdr:to>
      <xdr:col>5</xdr:col>
      <xdr:colOff>19050</xdr:colOff>
      <xdr:row>1</xdr:row>
      <xdr:rowOff>19050</xdr:rowOff>
    </xdr:to>
    <xdr:pic>
      <xdr:nvPicPr>
        <xdr:cNvPr id="41" name="Picture 794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464820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1</xdr:row>
      <xdr:rowOff>0</xdr:rowOff>
    </xdr:from>
    <xdr:to>
      <xdr:col>5</xdr:col>
      <xdr:colOff>19050</xdr:colOff>
      <xdr:row>1</xdr:row>
      <xdr:rowOff>19050</xdr:rowOff>
    </xdr:to>
    <xdr:pic>
      <xdr:nvPicPr>
        <xdr:cNvPr id="42" name="Picture 795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464820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1</xdr:row>
      <xdr:rowOff>0</xdr:rowOff>
    </xdr:from>
    <xdr:to>
      <xdr:col>5</xdr:col>
      <xdr:colOff>19050</xdr:colOff>
      <xdr:row>1</xdr:row>
      <xdr:rowOff>19050</xdr:rowOff>
    </xdr:to>
    <xdr:pic>
      <xdr:nvPicPr>
        <xdr:cNvPr id="43" name="Picture 796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464820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1</xdr:row>
      <xdr:rowOff>0</xdr:rowOff>
    </xdr:from>
    <xdr:to>
      <xdr:col>5</xdr:col>
      <xdr:colOff>19050</xdr:colOff>
      <xdr:row>1</xdr:row>
      <xdr:rowOff>19050</xdr:rowOff>
    </xdr:to>
    <xdr:pic>
      <xdr:nvPicPr>
        <xdr:cNvPr id="44" name="Picture 797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464820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1</xdr:row>
      <xdr:rowOff>0</xdr:rowOff>
    </xdr:from>
    <xdr:to>
      <xdr:col>5</xdr:col>
      <xdr:colOff>19050</xdr:colOff>
      <xdr:row>1</xdr:row>
      <xdr:rowOff>19050</xdr:rowOff>
    </xdr:to>
    <xdr:pic>
      <xdr:nvPicPr>
        <xdr:cNvPr id="45" name="Picture 794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464820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1</xdr:row>
      <xdr:rowOff>0</xdr:rowOff>
    </xdr:from>
    <xdr:to>
      <xdr:col>5</xdr:col>
      <xdr:colOff>19050</xdr:colOff>
      <xdr:row>1</xdr:row>
      <xdr:rowOff>19050</xdr:rowOff>
    </xdr:to>
    <xdr:pic>
      <xdr:nvPicPr>
        <xdr:cNvPr id="46" name="Picture 795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464820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1</xdr:row>
      <xdr:rowOff>0</xdr:rowOff>
    </xdr:from>
    <xdr:to>
      <xdr:col>5</xdr:col>
      <xdr:colOff>19050</xdr:colOff>
      <xdr:row>1</xdr:row>
      <xdr:rowOff>19050</xdr:rowOff>
    </xdr:to>
    <xdr:pic>
      <xdr:nvPicPr>
        <xdr:cNvPr id="47" name="Picture 796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464820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1</xdr:row>
      <xdr:rowOff>0</xdr:rowOff>
    </xdr:from>
    <xdr:to>
      <xdr:col>5</xdr:col>
      <xdr:colOff>19050</xdr:colOff>
      <xdr:row>1</xdr:row>
      <xdr:rowOff>19050</xdr:rowOff>
    </xdr:to>
    <xdr:pic>
      <xdr:nvPicPr>
        <xdr:cNvPr id="48" name="Picture 797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464820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1</xdr:row>
      <xdr:rowOff>0</xdr:rowOff>
    </xdr:from>
    <xdr:to>
      <xdr:col>5</xdr:col>
      <xdr:colOff>19050</xdr:colOff>
      <xdr:row>1</xdr:row>
      <xdr:rowOff>19050</xdr:rowOff>
    </xdr:to>
    <xdr:pic>
      <xdr:nvPicPr>
        <xdr:cNvPr id="49" name="Picture 794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464820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1</xdr:row>
      <xdr:rowOff>0</xdr:rowOff>
    </xdr:from>
    <xdr:to>
      <xdr:col>5</xdr:col>
      <xdr:colOff>19050</xdr:colOff>
      <xdr:row>1</xdr:row>
      <xdr:rowOff>19050</xdr:rowOff>
    </xdr:to>
    <xdr:pic>
      <xdr:nvPicPr>
        <xdr:cNvPr id="50" name="Picture 795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464820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1</xdr:row>
      <xdr:rowOff>0</xdr:rowOff>
    </xdr:from>
    <xdr:to>
      <xdr:col>5</xdr:col>
      <xdr:colOff>19050</xdr:colOff>
      <xdr:row>1</xdr:row>
      <xdr:rowOff>19050</xdr:rowOff>
    </xdr:to>
    <xdr:pic>
      <xdr:nvPicPr>
        <xdr:cNvPr id="51" name="Picture 796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464820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1</xdr:row>
      <xdr:rowOff>0</xdr:rowOff>
    </xdr:from>
    <xdr:to>
      <xdr:col>5</xdr:col>
      <xdr:colOff>19050</xdr:colOff>
      <xdr:row>1</xdr:row>
      <xdr:rowOff>19050</xdr:rowOff>
    </xdr:to>
    <xdr:pic>
      <xdr:nvPicPr>
        <xdr:cNvPr id="52" name="Picture 797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464820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1</xdr:row>
      <xdr:rowOff>0</xdr:rowOff>
    </xdr:from>
    <xdr:to>
      <xdr:col>5</xdr:col>
      <xdr:colOff>19050</xdr:colOff>
      <xdr:row>1</xdr:row>
      <xdr:rowOff>19050</xdr:rowOff>
    </xdr:to>
    <xdr:pic>
      <xdr:nvPicPr>
        <xdr:cNvPr id="53" name="Picture 794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464820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1</xdr:row>
      <xdr:rowOff>0</xdr:rowOff>
    </xdr:from>
    <xdr:to>
      <xdr:col>5</xdr:col>
      <xdr:colOff>19050</xdr:colOff>
      <xdr:row>1</xdr:row>
      <xdr:rowOff>19050</xdr:rowOff>
    </xdr:to>
    <xdr:pic>
      <xdr:nvPicPr>
        <xdr:cNvPr id="54" name="Picture 795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464820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1</xdr:row>
      <xdr:rowOff>0</xdr:rowOff>
    </xdr:from>
    <xdr:to>
      <xdr:col>5</xdr:col>
      <xdr:colOff>19050</xdr:colOff>
      <xdr:row>1</xdr:row>
      <xdr:rowOff>19050</xdr:rowOff>
    </xdr:to>
    <xdr:pic>
      <xdr:nvPicPr>
        <xdr:cNvPr id="55" name="Picture 796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464820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1</xdr:row>
      <xdr:rowOff>0</xdr:rowOff>
    </xdr:from>
    <xdr:to>
      <xdr:col>5</xdr:col>
      <xdr:colOff>19050</xdr:colOff>
      <xdr:row>1</xdr:row>
      <xdr:rowOff>19050</xdr:rowOff>
    </xdr:to>
    <xdr:pic>
      <xdr:nvPicPr>
        <xdr:cNvPr id="57" name="Picture 797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464820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1</xdr:row>
      <xdr:rowOff>0</xdr:rowOff>
    </xdr:from>
    <xdr:to>
      <xdr:col>5</xdr:col>
      <xdr:colOff>19050</xdr:colOff>
      <xdr:row>1</xdr:row>
      <xdr:rowOff>19050</xdr:rowOff>
    </xdr:to>
    <xdr:pic>
      <xdr:nvPicPr>
        <xdr:cNvPr id="58" name="Picture 794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464820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1</xdr:row>
      <xdr:rowOff>0</xdr:rowOff>
    </xdr:from>
    <xdr:to>
      <xdr:col>5</xdr:col>
      <xdr:colOff>19050</xdr:colOff>
      <xdr:row>1</xdr:row>
      <xdr:rowOff>19050</xdr:rowOff>
    </xdr:to>
    <xdr:pic>
      <xdr:nvPicPr>
        <xdr:cNvPr id="59" name="Picture 795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464820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1</xdr:row>
      <xdr:rowOff>0</xdr:rowOff>
    </xdr:from>
    <xdr:to>
      <xdr:col>5</xdr:col>
      <xdr:colOff>19050</xdr:colOff>
      <xdr:row>1</xdr:row>
      <xdr:rowOff>19050</xdr:rowOff>
    </xdr:to>
    <xdr:pic>
      <xdr:nvPicPr>
        <xdr:cNvPr id="61" name="Picture 796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464820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1</xdr:row>
      <xdr:rowOff>0</xdr:rowOff>
    </xdr:from>
    <xdr:to>
      <xdr:col>5</xdr:col>
      <xdr:colOff>19050</xdr:colOff>
      <xdr:row>1</xdr:row>
      <xdr:rowOff>19050</xdr:rowOff>
    </xdr:to>
    <xdr:pic>
      <xdr:nvPicPr>
        <xdr:cNvPr id="62" name="Picture 797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464820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1</xdr:row>
      <xdr:rowOff>0</xdr:rowOff>
    </xdr:from>
    <xdr:to>
      <xdr:col>5</xdr:col>
      <xdr:colOff>19050</xdr:colOff>
      <xdr:row>1</xdr:row>
      <xdr:rowOff>19050</xdr:rowOff>
    </xdr:to>
    <xdr:pic>
      <xdr:nvPicPr>
        <xdr:cNvPr id="66" name="Picture 794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464820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1</xdr:row>
      <xdr:rowOff>0</xdr:rowOff>
    </xdr:from>
    <xdr:to>
      <xdr:col>5</xdr:col>
      <xdr:colOff>19050</xdr:colOff>
      <xdr:row>1</xdr:row>
      <xdr:rowOff>19050</xdr:rowOff>
    </xdr:to>
    <xdr:pic>
      <xdr:nvPicPr>
        <xdr:cNvPr id="68" name="Picture 795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464820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1</xdr:row>
      <xdr:rowOff>0</xdr:rowOff>
    </xdr:from>
    <xdr:to>
      <xdr:col>5</xdr:col>
      <xdr:colOff>19050</xdr:colOff>
      <xdr:row>1</xdr:row>
      <xdr:rowOff>19050</xdr:rowOff>
    </xdr:to>
    <xdr:pic>
      <xdr:nvPicPr>
        <xdr:cNvPr id="74" name="Picture 796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464820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1</xdr:row>
      <xdr:rowOff>0</xdr:rowOff>
    </xdr:from>
    <xdr:to>
      <xdr:col>5</xdr:col>
      <xdr:colOff>19050</xdr:colOff>
      <xdr:row>1</xdr:row>
      <xdr:rowOff>19050</xdr:rowOff>
    </xdr:to>
    <xdr:pic>
      <xdr:nvPicPr>
        <xdr:cNvPr id="75" name="Picture 797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464820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18</xdr:row>
      <xdr:rowOff>0</xdr:rowOff>
    </xdr:from>
    <xdr:to>
      <xdr:col>5</xdr:col>
      <xdr:colOff>19050</xdr:colOff>
      <xdr:row>18</xdr:row>
      <xdr:rowOff>19050</xdr:rowOff>
    </xdr:to>
    <xdr:pic>
      <xdr:nvPicPr>
        <xdr:cNvPr id="78" name="Picture 794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12435840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18</xdr:row>
      <xdr:rowOff>0</xdr:rowOff>
    </xdr:from>
    <xdr:to>
      <xdr:col>5</xdr:col>
      <xdr:colOff>19050</xdr:colOff>
      <xdr:row>18</xdr:row>
      <xdr:rowOff>19050</xdr:rowOff>
    </xdr:to>
    <xdr:pic>
      <xdr:nvPicPr>
        <xdr:cNvPr id="80" name="Picture 795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12435840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18</xdr:row>
      <xdr:rowOff>0</xdr:rowOff>
    </xdr:from>
    <xdr:to>
      <xdr:col>5</xdr:col>
      <xdr:colOff>19050</xdr:colOff>
      <xdr:row>18</xdr:row>
      <xdr:rowOff>19050</xdr:rowOff>
    </xdr:to>
    <xdr:pic>
      <xdr:nvPicPr>
        <xdr:cNvPr id="81" name="Picture 796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12435840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18</xdr:row>
      <xdr:rowOff>0</xdr:rowOff>
    </xdr:from>
    <xdr:to>
      <xdr:col>5</xdr:col>
      <xdr:colOff>19050</xdr:colOff>
      <xdr:row>18</xdr:row>
      <xdr:rowOff>19050</xdr:rowOff>
    </xdr:to>
    <xdr:pic>
      <xdr:nvPicPr>
        <xdr:cNvPr id="82" name="Picture 797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12435840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18</xdr:row>
      <xdr:rowOff>0</xdr:rowOff>
    </xdr:from>
    <xdr:to>
      <xdr:col>5</xdr:col>
      <xdr:colOff>19050</xdr:colOff>
      <xdr:row>18</xdr:row>
      <xdr:rowOff>19050</xdr:rowOff>
    </xdr:to>
    <xdr:pic>
      <xdr:nvPicPr>
        <xdr:cNvPr id="84" name="Picture 794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12435840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18</xdr:row>
      <xdr:rowOff>0</xdr:rowOff>
    </xdr:from>
    <xdr:to>
      <xdr:col>5</xdr:col>
      <xdr:colOff>19050</xdr:colOff>
      <xdr:row>18</xdr:row>
      <xdr:rowOff>19050</xdr:rowOff>
    </xdr:to>
    <xdr:pic>
      <xdr:nvPicPr>
        <xdr:cNvPr id="85" name="Picture 795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12435840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18</xdr:row>
      <xdr:rowOff>0</xdr:rowOff>
    </xdr:from>
    <xdr:to>
      <xdr:col>5</xdr:col>
      <xdr:colOff>19050</xdr:colOff>
      <xdr:row>18</xdr:row>
      <xdr:rowOff>19050</xdr:rowOff>
    </xdr:to>
    <xdr:pic>
      <xdr:nvPicPr>
        <xdr:cNvPr id="87" name="Picture 796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12435840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18</xdr:row>
      <xdr:rowOff>0</xdr:rowOff>
    </xdr:from>
    <xdr:to>
      <xdr:col>5</xdr:col>
      <xdr:colOff>19050</xdr:colOff>
      <xdr:row>18</xdr:row>
      <xdr:rowOff>19050</xdr:rowOff>
    </xdr:to>
    <xdr:pic>
      <xdr:nvPicPr>
        <xdr:cNvPr id="88" name="Picture 797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12435840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18</xdr:row>
      <xdr:rowOff>0</xdr:rowOff>
    </xdr:from>
    <xdr:to>
      <xdr:col>5</xdr:col>
      <xdr:colOff>19050</xdr:colOff>
      <xdr:row>18</xdr:row>
      <xdr:rowOff>19050</xdr:rowOff>
    </xdr:to>
    <xdr:pic>
      <xdr:nvPicPr>
        <xdr:cNvPr id="89" name="Picture 794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12435840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18</xdr:row>
      <xdr:rowOff>0</xdr:rowOff>
    </xdr:from>
    <xdr:to>
      <xdr:col>5</xdr:col>
      <xdr:colOff>19050</xdr:colOff>
      <xdr:row>18</xdr:row>
      <xdr:rowOff>19050</xdr:rowOff>
    </xdr:to>
    <xdr:pic>
      <xdr:nvPicPr>
        <xdr:cNvPr id="90" name="Picture 795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12435840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18</xdr:row>
      <xdr:rowOff>0</xdr:rowOff>
    </xdr:from>
    <xdr:to>
      <xdr:col>5</xdr:col>
      <xdr:colOff>19050</xdr:colOff>
      <xdr:row>18</xdr:row>
      <xdr:rowOff>19050</xdr:rowOff>
    </xdr:to>
    <xdr:pic>
      <xdr:nvPicPr>
        <xdr:cNvPr id="91" name="Picture 796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12435840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18</xdr:row>
      <xdr:rowOff>0</xdr:rowOff>
    </xdr:from>
    <xdr:to>
      <xdr:col>5</xdr:col>
      <xdr:colOff>19050</xdr:colOff>
      <xdr:row>18</xdr:row>
      <xdr:rowOff>19050</xdr:rowOff>
    </xdr:to>
    <xdr:pic>
      <xdr:nvPicPr>
        <xdr:cNvPr id="93" name="Picture 797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12435840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18</xdr:row>
      <xdr:rowOff>0</xdr:rowOff>
    </xdr:from>
    <xdr:to>
      <xdr:col>5</xdr:col>
      <xdr:colOff>19050</xdr:colOff>
      <xdr:row>18</xdr:row>
      <xdr:rowOff>19050</xdr:rowOff>
    </xdr:to>
    <xdr:pic>
      <xdr:nvPicPr>
        <xdr:cNvPr id="96" name="Picture 794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12435840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18</xdr:row>
      <xdr:rowOff>0</xdr:rowOff>
    </xdr:from>
    <xdr:to>
      <xdr:col>5</xdr:col>
      <xdr:colOff>19050</xdr:colOff>
      <xdr:row>18</xdr:row>
      <xdr:rowOff>19050</xdr:rowOff>
    </xdr:to>
    <xdr:pic>
      <xdr:nvPicPr>
        <xdr:cNvPr id="98" name="Picture 795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12435840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18</xdr:row>
      <xdr:rowOff>0</xdr:rowOff>
    </xdr:from>
    <xdr:to>
      <xdr:col>5</xdr:col>
      <xdr:colOff>19050</xdr:colOff>
      <xdr:row>18</xdr:row>
      <xdr:rowOff>19050</xdr:rowOff>
    </xdr:to>
    <xdr:pic>
      <xdr:nvPicPr>
        <xdr:cNvPr id="104" name="Picture 796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12435840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18</xdr:row>
      <xdr:rowOff>0</xdr:rowOff>
    </xdr:from>
    <xdr:to>
      <xdr:col>5</xdr:col>
      <xdr:colOff>19050</xdr:colOff>
      <xdr:row>18</xdr:row>
      <xdr:rowOff>19050</xdr:rowOff>
    </xdr:to>
    <xdr:pic>
      <xdr:nvPicPr>
        <xdr:cNvPr id="113" name="Picture 797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12435840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18</xdr:row>
      <xdr:rowOff>0</xdr:rowOff>
    </xdr:from>
    <xdr:to>
      <xdr:col>5</xdr:col>
      <xdr:colOff>19050</xdr:colOff>
      <xdr:row>18</xdr:row>
      <xdr:rowOff>19050</xdr:rowOff>
    </xdr:to>
    <xdr:pic>
      <xdr:nvPicPr>
        <xdr:cNvPr id="115" name="Picture 794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12435840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18</xdr:row>
      <xdr:rowOff>0</xdr:rowOff>
    </xdr:from>
    <xdr:to>
      <xdr:col>5</xdr:col>
      <xdr:colOff>19050</xdr:colOff>
      <xdr:row>18</xdr:row>
      <xdr:rowOff>19050</xdr:rowOff>
    </xdr:to>
    <xdr:pic>
      <xdr:nvPicPr>
        <xdr:cNvPr id="135" name="Picture 795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12435840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18</xdr:row>
      <xdr:rowOff>0</xdr:rowOff>
    </xdr:from>
    <xdr:to>
      <xdr:col>5</xdr:col>
      <xdr:colOff>19050</xdr:colOff>
      <xdr:row>18</xdr:row>
      <xdr:rowOff>19050</xdr:rowOff>
    </xdr:to>
    <xdr:pic>
      <xdr:nvPicPr>
        <xdr:cNvPr id="136" name="Picture 796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12435840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18</xdr:row>
      <xdr:rowOff>0</xdr:rowOff>
    </xdr:from>
    <xdr:to>
      <xdr:col>5</xdr:col>
      <xdr:colOff>19050</xdr:colOff>
      <xdr:row>18</xdr:row>
      <xdr:rowOff>19050</xdr:rowOff>
    </xdr:to>
    <xdr:pic>
      <xdr:nvPicPr>
        <xdr:cNvPr id="137" name="Picture 797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12435840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18</xdr:row>
      <xdr:rowOff>0</xdr:rowOff>
    </xdr:from>
    <xdr:to>
      <xdr:col>5</xdr:col>
      <xdr:colOff>19050</xdr:colOff>
      <xdr:row>18</xdr:row>
      <xdr:rowOff>19050</xdr:rowOff>
    </xdr:to>
    <xdr:pic>
      <xdr:nvPicPr>
        <xdr:cNvPr id="139" name="Picture 794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12435840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18</xdr:row>
      <xdr:rowOff>0</xdr:rowOff>
    </xdr:from>
    <xdr:to>
      <xdr:col>5</xdr:col>
      <xdr:colOff>19050</xdr:colOff>
      <xdr:row>18</xdr:row>
      <xdr:rowOff>19050</xdr:rowOff>
    </xdr:to>
    <xdr:pic>
      <xdr:nvPicPr>
        <xdr:cNvPr id="140" name="Picture 795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12435840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18</xdr:row>
      <xdr:rowOff>0</xdr:rowOff>
    </xdr:from>
    <xdr:to>
      <xdr:col>5</xdr:col>
      <xdr:colOff>19050</xdr:colOff>
      <xdr:row>18</xdr:row>
      <xdr:rowOff>19050</xdr:rowOff>
    </xdr:to>
    <xdr:pic>
      <xdr:nvPicPr>
        <xdr:cNvPr id="304" name="Picture 796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12435840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18</xdr:row>
      <xdr:rowOff>0</xdr:rowOff>
    </xdr:from>
    <xdr:to>
      <xdr:col>5</xdr:col>
      <xdr:colOff>19050</xdr:colOff>
      <xdr:row>18</xdr:row>
      <xdr:rowOff>19050</xdr:rowOff>
    </xdr:to>
    <xdr:pic>
      <xdr:nvPicPr>
        <xdr:cNvPr id="305" name="Picture 797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12435840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18</xdr:row>
      <xdr:rowOff>0</xdr:rowOff>
    </xdr:from>
    <xdr:to>
      <xdr:col>5</xdr:col>
      <xdr:colOff>19050</xdr:colOff>
      <xdr:row>18</xdr:row>
      <xdr:rowOff>19050</xdr:rowOff>
    </xdr:to>
    <xdr:pic>
      <xdr:nvPicPr>
        <xdr:cNvPr id="306" name="Picture 794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12435840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18</xdr:row>
      <xdr:rowOff>0</xdr:rowOff>
    </xdr:from>
    <xdr:to>
      <xdr:col>5</xdr:col>
      <xdr:colOff>19050</xdr:colOff>
      <xdr:row>18</xdr:row>
      <xdr:rowOff>19050</xdr:rowOff>
    </xdr:to>
    <xdr:pic>
      <xdr:nvPicPr>
        <xdr:cNvPr id="307" name="Picture 795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12435840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18</xdr:row>
      <xdr:rowOff>0</xdr:rowOff>
    </xdr:from>
    <xdr:to>
      <xdr:col>5</xdr:col>
      <xdr:colOff>19050</xdr:colOff>
      <xdr:row>18</xdr:row>
      <xdr:rowOff>19050</xdr:rowOff>
    </xdr:to>
    <xdr:pic>
      <xdr:nvPicPr>
        <xdr:cNvPr id="308" name="Picture 796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12435840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18</xdr:row>
      <xdr:rowOff>0</xdr:rowOff>
    </xdr:from>
    <xdr:to>
      <xdr:col>5</xdr:col>
      <xdr:colOff>19050</xdr:colOff>
      <xdr:row>18</xdr:row>
      <xdr:rowOff>19050</xdr:rowOff>
    </xdr:to>
    <xdr:pic>
      <xdr:nvPicPr>
        <xdr:cNvPr id="309" name="Picture 797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12435840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18</xdr:row>
      <xdr:rowOff>0</xdr:rowOff>
    </xdr:from>
    <xdr:to>
      <xdr:col>5</xdr:col>
      <xdr:colOff>19050</xdr:colOff>
      <xdr:row>18</xdr:row>
      <xdr:rowOff>19050</xdr:rowOff>
    </xdr:to>
    <xdr:pic>
      <xdr:nvPicPr>
        <xdr:cNvPr id="310" name="Picture 794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12435840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18</xdr:row>
      <xdr:rowOff>0</xdr:rowOff>
    </xdr:from>
    <xdr:to>
      <xdr:col>5</xdr:col>
      <xdr:colOff>19050</xdr:colOff>
      <xdr:row>18</xdr:row>
      <xdr:rowOff>19050</xdr:rowOff>
    </xdr:to>
    <xdr:pic>
      <xdr:nvPicPr>
        <xdr:cNvPr id="311" name="Picture 795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12435840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18</xdr:row>
      <xdr:rowOff>0</xdr:rowOff>
    </xdr:from>
    <xdr:to>
      <xdr:col>5</xdr:col>
      <xdr:colOff>19050</xdr:colOff>
      <xdr:row>18</xdr:row>
      <xdr:rowOff>19050</xdr:rowOff>
    </xdr:to>
    <xdr:pic>
      <xdr:nvPicPr>
        <xdr:cNvPr id="312" name="Picture 796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12435840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18</xdr:row>
      <xdr:rowOff>0</xdr:rowOff>
    </xdr:from>
    <xdr:to>
      <xdr:col>5</xdr:col>
      <xdr:colOff>19050</xdr:colOff>
      <xdr:row>18</xdr:row>
      <xdr:rowOff>19050</xdr:rowOff>
    </xdr:to>
    <xdr:pic>
      <xdr:nvPicPr>
        <xdr:cNvPr id="313" name="Picture 797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12435840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50</xdr:row>
      <xdr:rowOff>0</xdr:rowOff>
    </xdr:from>
    <xdr:to>
      <xdr:col>5</xdr:col>
      <xdr:colOff>19050</xdr:colOff>
      <xdr:row>50</xdr:row>
      <xdr:rowOff>19050</xdr:rowOff>
    </xdr:to>
    <xdr:pic>
      <xdr:nvPicPr>
        <xdr:cNvPr id="2" name="Picture 794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54510305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50</xdr:row>
      <xdr:rowOff>0</xdr:rowOff>
    </xdr:from>
    <xdr:to>
      <xdr:col>5</xdr:col>
      <xdr:colOff>19050</xdr:colOff>
      <xdr:row>50</xdr:row>
      <xdr:rowOff>19050</xdr:rowOff>
    </xdr:to>
    <xdr:pic>
      <xdr:nvPicPr>
        <xdr:cNvPr id="5" name="Picture 795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54510305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50</xdr:row>
      <xdr:rowOff>0</xdr:rowOff>
    </xdr:from>
    <xdr:to>
      <xdr:col>5</xdr:col>
      <xdr:colOff>19050</xdr:colOff>
      <xdr:row>50</xdr:row>
      <xdr:rowOff>19050</xdr:rowOff>
    </xdr:to>
    <xdr:pic>
      <xdr:nvPicPr>
        <xdr:cNvPr id="22" name="Picture 796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54510305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50</xdr:row>
      <xdr:rowOff>0</xdr:rowOff>
    </xdr:from>
    <xdr:to>
      <xdr:col>5</xdr:col>
      <xdr:colOff>19050</xdr:colOff>
      <xdr:row>50</xdr:row>
      <xdr:rowOff>19050</xdr:rowOff>
    </xdr:to>
    <xdr:pic>
      <xdr:nvPicPr>
        <xdr:cNvPr id="23" name="Picture 797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54510305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50</xdr:row>
      <xdr:rowOff>0</xdr:rowOff>
    </xdr:from>
    <xdr:to>
      <xdr:col>5</xdr:col>
      <xdr:colOff>19050</xdr:colOff>
      <xdr:row>50</xdr:row>
      <xdr:rowOff>19050</xdr:rowOff>
    </xdr:to>
    <xdr:pic>
      <xdr:nvPicPr>
        <xdr:cNvPr id="24" name="Picture 794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54510305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50</xdr:row>
      <xdr:rowOff>0</xdr:rowOff>
    </xdr:from>
    <xdr:to>
      <xdr:col>5</xdr:col>
      <xdr:colOff>19050</xdr:colOff>
      <xdr:row>50</xdr:row>
      <xdr:rowOff>19050</xdr:rowOff>
    </xdr:to>
    <xdr:pic>
      <xdr:nvPicPr>
        <xdr:cNvPr id="25" name="Picture 795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54510305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50</xdr:row>
      <xdr:rowOff>0</xdr:rowOff>
    </xdr:from>
    <xdr:to>
      <xdr:col>5</xdr:col>
      <xdr:colOff>19050</xdr:colOff>
      <xdr:row>50</xdr:row>
      <xdr:rowOff>19050</xdr:rowOff>
    </xdr:to>
    <xdr:pic>
      <xdr:nvPicPr>
        <xdr:cNvPr id="26" name="Picture 796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54510305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50</xdr:row>
      <xdr:rowOff>0</xdr:rowOff>
    </xdr:from>
    <xdr:to>
      <xdr:col>5</xdr:col>
      <xdr:colOff>19050</xdr:colOff>
      <xdr:row>50</xdr:row>
      <xdr:rowOff>19050</xdr:rowOff>
    </xdr:to>
    <xdr:pic>
      <xdr:nvPicPr>
        <xdr:cNvPr id="27" name="Picture 797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54510305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50</xdr:row>
      <xdr:rowOff>0</xdr:rowOff>
    </xdr:from>
    <xdr:to>
      <xdr:col>5</xdr:col>
      <xdr:colOff>19050</xdr:colOff>
      <xdr:row>50</xdr:row>
      <xdr:rowOff>19050</xdr:rowOff>
    </xdr:to>
    <xdr:pic>
      <xdr:nvPicPr>
        <xdr:cNvPr id="28" name="Picture 794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54510305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50</xdr:row>
      <xdr:rowOff>0</xdr:rowOff>
    </xdr:from>
    <xdr:to>
      <xdr:col>5</xdr:col>
      <xdr:colOff>19050</xdr:colOff>
      <xdr:row>50</xdr:row>
      <xdr:rowOff>19050</xdr:rowOff>
    </xdr:to>
    <xdr:pic>
      <xdr:nvPicPr>
        <xdr:cNvPr id="70" name="Picture 795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54510305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50</xdr:row>
      <xdr:rowOff>0</xdr:rowOff>
    </xdr:from>
    <xdr:to>
      <xdr:col>5</xdr:col>
      <xdr:colOff>19050</xdr:colOff>
      <xdr:row>50</xdr:row>
      <xdr:rowOff>19050</xdr:rowOff>
    </xdr:to>
    <xdr:pic>
      <xdr:nvPicPr>
        <xdr:cNvPr id="86" name="Picture 796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54510305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50</xdr:row>
      <xdr:rowOff>0</xdr:rowOff>
    </xdr:from>
    <xdr:to>
      <xdr:col>5</xdr:col>
      <xdr:colOff>19050</xdr:colOff>
      <xdr:row>50</xdr:row>
      <xdr:rowOff>19050</xdr:rowOff>
    </xdr:to>
    <xdr:pic>
      <xdr:nvPicPr>
        <xdr:cNvPr id="95" name="Picture 797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54510305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50</xdr:row>
      <xdr:rowOff>0</xdr:rowOff>
    </xdr:from>
    <xdr:to>
      <xdr:col>5</xdr:col>
      <xdr:colOff>19050</xdr:colOff>
      <xdr:row>50</xdr:row>
      <xdr:rowOff>19050</xdr:rowOff>
    </xdr:to>
    <xdr:pic>
      <xdr:nvPicPr>
        <xdr:cNvPr id="110" name="Picture 794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54510305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50</xdr:row>
      <xdr:rowOff>0</xdr:rowOff>
    </xdr:from>
    <xdr:to>
      <xdr:col>5</xdr:col>
      <xdr:colOff>19050</xdr:colOff>
      <xdr:row>50</xdr:row>
      <xdr:rowOff>19050</xdr:rowOff>
    </xdr:to>
    <xdr:pic>
      <xdr:nvPicPr>
        <xdr:cNvPr id="111" name="Picture 795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54510305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50</xdr:row>
      <xdr:rowOff>0</xdr:rowOff>
    </xdr:from>
    <xdr:to>
      <xdr:col>5</xdr:col>
      <xdr:colOff>19050</xdr:colOff>
      <xdr:row>50</xdr:row>
      <xdr:rowOff>19050</xdr:rowOff>
    </xdr:to>
    <xdr:pic>
      <xdr:nvPicPr>
        <xdr:cNvPr id="125" name="Picture 796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54510305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50</xdr:row>
      <xdr:rowOff>0</xdr:rowOff>
    </xdr:from>
    <xdr:to>
      <xdr:col>5</xdr:col>
      <xdr:colOff>19050</xdr:colOff>
      <xdr:row>50</xdr:row>
      <xdr:rowOff>19050</xdr:rowOff>
    </xdr:to>
    <xdr:pic>
      <xdr:nvPicPr>
        <xdr:cNvPr id="126" name="Picture 797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54510305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50</xdr:row>
      <xdr:rowOff>0</xdr:rowOff>
    </xdr:from>
    <xdr:to>
      <xdr:col>5</xdr:col>
      <xdr:colOff>19050</xdr:colOff>
      <xdr:row>50</xdr:row>
      <xdr:rowOff>19050</xdr:rowOff>
    </xdr:to>
    <xdr:pic>
      <xdr:nvPicPr>
        <xdr:cNvPr id="142" name="Picture 794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54510305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50</xdr:row>
      <xdr:rowOff>0</xdr:rowOff>
    </xdr:from>
    <xdr:to>
      <xdr:col>5</xdr:col>
      <xdr:colOff>19050</xdr:colOff>
      <xdr:row>50</xdr:row>
      <xdr:rowOff>19050</xdr:rowOff>
    </xdr:to>
    <xdr:pic>
      <xdr:nvPicPr>
        <xdr:cNvPr id="160" name="Picture 795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54510305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50</xdr:row>
      <xdr:rowOff>0</xdr:rowOff>
    </xdr:from>
    <xdr:to>
      <xdr:col>5</xdr:col>
      <xdr:colOff>19050</xdr:colOff>
      <xdr:row>50</xdr:row>
      <xdr:rowOff>19050</xdr:rowOff>
    </xdr:to>
    <xdr:pic>
      <xdr:nvPicPr>
        <xdr:cNvPr id="177" name="Picture 796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54510305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50</xdr:row>
      <xdr:rowOff>0</xdr:rowOff>
    </xdr:from>
    <xdr:to>
      <xdr:col>5</xdr:col>
      <xdr:colOff>19050</xdr:colOff>
      <xdr:row>50</xdr:row>
      <xdr:rowOff>19050</xdr:rowOff>
    </xdr:to>
    <xdr:pic>
      <xdr:nvPicPr>
        <xdr:cNvPr id="178" name="Picture 797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54510305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50</xdr:row>
      <xdr:rowOff>0</xdr:rowOff>
    </xdr:from>
    <xdr:to>
      <xdr:col>5</xdr:col>
      <xdr:colOff>19050</xdr:colOff>
      <xdr:row>50</xdr:row>
      <xdr:rowOff>19050</xdr:rowOff>
    </xdr:to>
    <xdr:pic>
      <xdr:nvPicPr>
        <xdr:cNvPr id="179" name="Picture 794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54510305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50</xdr:row>
      <xdr:rowOff>0</xdr:rowOff>
    </xdr:from>
    <xdr:to>
      <xdr:col>5</xdr:col>
      <xdr:colOff>19050</xdr:colOff>
      <xdr:row>50</xdr:row>
      <xdr:rowOff>19050</xdr:rowOff>
    </xdr:to>
    <xdr:pic>
      <xdr:nvPicPr>
        <xdr:cNvPr id="180" name="Picture 795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54510305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50</xdr:row>
      <xdr:rowOff>0</xdr:rowOff>
    </xdr:from>
    <xdr:to>
      <xdr:col>5</xdr:col>
      <xdr:colOff>19050</xdr:colOff>
      <xdr:row>50</xdr:row>
      <xdr:rowOff>19050</xdr:rowOff>
    </xdr:to>
    <xdr:pic>
      <xdr:nvPicPr>
        <xdr:cNvPr id="181" name="Picture 796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54510305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50</xdr:row>
      <xdr:rowOff>0</xdr:rowOff>
    </xdr:from>
    <xdr:to>
      <xdr:col>5</xdr:col>
      <xdr:colOff>19050</xdr:colOff>
      <xdr:row>50</xdr:row>
      <xdr:rowOff>19050</xdr:rowOff>
    </xdr:to>
    <xdr:pic>
      <xdr:nvPicPr>
        <xdr:cNvPr id="182" name="Picture 797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54510305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50</xdr:row>
      <xdr:rowOff>0</xdr:rowOff>
    </xdr:from>
    <xdr:to>
      <xdr:col>5</xdr:col>
      <xdr:colOff>19050</xdr:colOff>
      <xdr:row>50</xdr:row>
      <xdr:rowOff>19050</xdr:rowOff>
    </xdr:to>
    <xdr:pic>
      <xdr:nvPicPr>
        <xdr:cNvPr id="183" name="Picture 794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54510305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50</xdr:row>
      <xdr:rowOff>0</xdr:rowOff>
    </xdr:from>
    <xdr:to>
      <xdr:col>5</xdr:col>
      <xdr:colOff>19050</xdr:colOff>
      <xdr:row>50</xdr:row>
      <xdr:rowOff>19050</xdr:rowOff>
    </xdr:to>
    <xdr:pic>
      <xdr:nvPicPr>
        <xdr:cNvPr id="184" name="Picture 795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54510305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50</xdr:row>
      <xdr:rowOff>0</xdr:rowOff>
    </xdr:from>
    <xdr:to>
      <xdr:col>5</xdr:col>
      <xdr:colOff>19050</xdr:colOff>
      <xdr:row>50</xdr:row>
      <xdr:rowOff>19050</xdr:rowOff>
    </xdr:to>
    <xdr:pic>
      <xdr:nvPicPr>
        <xdr:cNvPr id="185" name="Picture 796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54510305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50</xdr:row>
      <xdr:rowOff>0</xdr:rowOff>
    </xdr:from>
    <xdr:to>
      <xdr:col>5</xdr:col>
      <xdr:colOff>19050</xdr:colOff>
      <xdr:row>50</xdr:row>
      <xdr:rowOff>19050</xdr:rowOff>
    </xdr:to>
    <xdr:pic>
      <xdr:nvPicPr>
        <xdr:cNvPr id="186" name="Picture 797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54510305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50</xdr:row>
      <xdr:rowOff>0</xdr:rowOff>
    </xdr:from>
    <xdr:to>
      <xdr:col>5</xdr:col>
      <xdr:colOff>19050</xdr:colOff>
      <xdr:row>50</xdr:row>
      <xdr:rowOff>19050</xdr:rowOff>
    </xdr:to>
    <xdr:pic>
      <xdr:nvPicPr>
        <xdr:cNvPr id="187" name="Picture 794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54510305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50</xdr:row>
      <xdr:rowOff>0</xdr:rowOff>
    </xdr:from>
    <xdr:to>
      <xdr:col>5</xdr:col>
      <xdr:colOff>19050</xdr:colOff>
      <xdr:row>50</xdr:row>
      <xdr:rowOff>19050</xdr:rowOff>
    </xdr:to>
    <xdr:pic>
      <xdr:nvPicPr>
        <xdr:cNvPr id="188" name="Picture 795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54510305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50</xdr:row>
      <xdr:rowOff>0</xdr:rowOff>
    </xdr:from>
    <xdr:to>
      <xdr:col>5</xdr:col>
      <xdr:colOff>19050</xdr:colOff>
      <xdr:row>50</xdr:row>
      <xdr:rowOff>19050</xdr:rowOff>
    </xdr:to>
    <xdr:pic>
      <xdr:nvPicPr>
        <xdr:cNvPr id="189" name="Picture 796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54510305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50</xdr:row>
      <xdr:rowOff>0</xdr:rowOff>
    </xdr:from>
    <xdr:to>
      <xdr:col>5</xdr:col>
      <xdr:colOff>19050</xdr:colOff>
      <xdr:row>50</xdr:row>
      <xdr:rowOff>19050</xdr:rowOff>
    </xdr:to>
    <xdr:pic>
      <xdr:nvPicPr>
        <xdr:cNvPr id="190" name="Picture 797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54510305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50</xdr:row>
      <xdr:rowOff>0</xdr:rowOff>
    </xdr:from>
    <xdr:to>
      <xdr:col>5</xdr:col>
      <xdr:colOff>19050</xdr:colOff>
      <xdr:row>50</xdr:row>
      <xdr:rowOff>19050</xdr:rowOff>
    </xdr:to>
    <xdr:pic>
      <xdr:nvPicPr>
        <xdr:cNvPr id="191" name="Picture 794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54510305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50</xdr:row>
      <xdr:rowOff>0</xdr:rowOff>
    </xdr:from>
    <xdr:to>
      <xdr:col>5</xdr:col>
      <xdr:colOff>19050</xdr:colOff>
      <xdr:row>50</xdr:row>
      <xdr:rowOff>19050</xdr:rowOff>
    </xdr:to>
    <xdr:pic>
      <xdr:nvPicPr>
        <xdr:cNvPr id="192" name="Picture 795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54510305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50</xdr:row>
      <xdr:rowOff>0</xdr:rowOff>
    </xdr:from>
    <xdr:to>
      <xdr:col>5</xdr:col>
      <xdr:colOff>19050</xdr:colOff>
      <xdr:row>50</xdr:row>
      <xdr:rowOff>19050</xdr:rowOff>
    </xdr:to>
    <xdr:pic>
      <xdr:nvPicPr>
        <xdr:cNvPr id="193" name="Picture 796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54510305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50</xdr:row>
      <xdr:rowOff>0</xdr:rowOff>
    </xdr:from>
    <xdr:to>
      <xdr:col>5</xdr:col>
      <xdr:colOff>19050</xdr:colOff>
      <xdr:row>50</xdr:row>
      <xdr:rowOff>19050</xdr:rowOff>
    </xdr:to>
    <xdr:pic>
      <xdr:nvPicPr>
        <xdr:cNvPr id="194" name="Picture 797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54510305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50</xdr:row>
      <xdr:rowOff>0</xdr:rowOff>
    </xdr:from>
    <xdr:to>
      <xdr:col>5</xdr:col>
      <xdr:colOff>19050</xdr:colOff>
      <xdr:row>50</xdr:row>
      <xdr:rowOff>19050</xdr:rowOff>
    </xdr:to>
    <xdr:pic>
      <xdr:nvPicPr>
        <xdr:cNvPr id="195" name="Picture 794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54510305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50</xdr:row>
      <xdr:rowOff>0</xdr:rowOff>
    </xdr:from>
    <xdr:to>
      <xdr:col>5</xdr:col>
      <xdr:colOff>19050</xdr:colOff>
      <xdr:row>50</xdr:row>
      <xdr:rowOff>19050</xdr:rowOff>
    </xdr:to>
    <xdr:pic>
      <xdr:nvPicPr>
        <xdr:cNvPr id="196" name="Picture 795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54510305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50</xdr:row>
      <xdr:rowOff>0</xdr:rowOff>
    </xdr:from>
    <xdr:to>
      <xdr:col>5</xdr:col>
      <xdr:colOff>19050</xdr:colOff>
      <xdr:row>50</xdr:row>
      <xdr:rowOff>19050</xdr:rowOff>
    </xdr:to>
    <xdr:pic>
      <xdr:nvPicPr>
        <xdr:cNvPr id="197" name="Picture 796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54510305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50</xdr:row>
      <xdr:rowOff>0</xdr:rowOff>
    </xdr:from>
    <xdr:to>
      <xdr:col>5</xdr:col>
      <xdr:colOff>19050</xdr:colOff>
      <xdr:row>50</xdr:row>
      <xdr:rowOff>19050</xdr:rowOff>
    </xdr:to>
    <xdr:pic>
      <xdr:nvPicPr>
        <xdr:cNvPr id="198" name="Picture 797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54510305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50</xdr:row>
      <xdr:rowOff>0</xdr:rowOff>
    </xdr:from>
    <xdr:to>
      <xdr:col>5</xdr:col>
      <xdr:colOff>19050</xdr:colOff>
      <xdr:row>50</xdr:row>
      <xdr:rowOff>19050</xdr:rowOff>
    </xdr:to>
    <xdr:pic>
      <xdr:nvPicPr>
        <xdr:cNvPr id="199" name="Picture 794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54510305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50</xdr:row>
      <xdr:rowOff>0</xdr:rowOff>
    </xdr:from>
    <xdr:to>
      <xdr:col>5</xdr:col>
      <xdr:colOff>19050</xdr:colOff>
      <xdr:row>50</xdr:row>
      <xdr:rowOff>19050</xdr:rowOff>
    </xdr:to>
    <xdr:pic>
      <xdr:nvPicPr>
        <xdr:cNvPr id="200" name="Picture 795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54510305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50</xdr:row>
      <xdr:rowOff>0</xdr:rowOff>
    </xdr:from>
    <xdr:to>
      <xdr:col>5</xdr:col>
      <xdr:colOff>19050</xdr:colOff>
      <xdr:row>50</xdr:row>
      <xdr:rowOff>19050</xdr:rowOff>
    </xdr:to>
    <xdr:pic>
      <xdr:nvPicPr>
        <xdr:cNvPr id="201" name="Picture 796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54510305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50</xdr:row>
      <xdr:rowOff>0</xdr:rowOff>
    </xdr:from>
    <xdr:to>
      <xdr:col>5</xdr:col>
      <xdr:colOff>19050</xdr:colOff>
      <xdr:row>50</xdr:row>
      <xdr:rowOff>19050</xdr:rowOff>
    </xdr:to>
    <xdr:pic>
      <xdr:nvPicPr>
        <xdr:cNvPr id="202" name="Picture 797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54510305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50</xdr:row>
      <xdr:rowOff>0</xdr:rowOff>
    </xdr:from>
    <xdr:to>
      <xdr:col>5</xdr:col>
      <xdr:colOff>19050</xdr:colOff>
      <xdr:row>50</xdr:row>
      <xdr:rowOff>19050</xdr:rowOff>
    </xdr:to>
    <xdr:pic>
      <xdr:nvPicPr>
        <xdr:cNvPr id="203" name="Picture 794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54510305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50</xdr:row>
      <xdr:rowOff>0</xdr:rowOff>
    </xdr:from>
    <xdr:to>
      <xdr:col>5</xdr:col>
      <xdr:colOff>19050</xdr:colOff>
      <xdr:row>50</xdr:row>
      <xdr:rowOff>19050</xdr:rowOff>
    </xdr:to>
    <xdr:pic>
      <xdr:nvPicPr>
        <xdr:cNvPr id="204" name="Picture 795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54510305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50</xdr:row>
      <xdr:rowOff>0</xdr:rowOff>
    </xdr:from>
    <xdr:to>
      <xdr:col>5</xdr:col>
      <xdr:colOff>19050</xdr:colOff>
      <xdr:row>50</xdr:row>
      <xdr:rowOff>19050</xdr:rowOff>
    </xdr:to>
    <xdr:pic>
      <xdr:nvPicPr>
        <xdr:cNvPr id="205" name="Picture 796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54510305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50</xdr:row>
      <xdr:rowOff>0</xdr:rowOff>
    </xdr:from>
    <xdr:to>
      <xdr:col>5</xdr:col>
      <xdr:colOff>19050</xdr:colOff>
      <xdr:row>50</xdr:row>
      <xdr:rowOff>19050</xdr:rowOff>
    </xdr:to>
    <xdr:pic>
      <xdr:nvPicPr>
        <xdr:cNvPr id="206" name="Picture 797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54510305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50</xdr:row>
      <xdr:rowOff>0</xdr:rowOff>
    </xdr:from>
    <xdr:to>
      <xdr:col>5</xdr:col>
      <xdr:colOff>19050</xdr:colOff>
      <xdr:row>50</xdr:row>
      <xdr:rowOff>19050</xdr:rowOff>
    </xdr:to>
    <xdr:pic>
      <xdr:nvPicPr>
        <xdr:cNvPr id="207" name="Picture 794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54510305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50</xdr:row>
      <xdr:rowOff>0</xdr:rowOff>
    </xdr:from>
    <xdr:to>
      <xdr:col>5</xdr:col>
      <xdr:colOff>19050</xdr:colOff>
      <xdr:row>50</xdr:row>
      <xdr:rowOff>19050</xdr:rowOff>
    </xdr:to>
    <xdr:pic>
      <xdr:nvPicPr>
        <xdr:cNvPr id="208" name="Picture 795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54510305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50</xdr:row>
      <xdr:rowOff>0</xdr:rowOff>
    </xdr:from>
    <xdr:to>
      <xdr:col>5</xdr:col>
      <xdr:colOff>19050</xdr:colOff>
      <xdr:row>50</xdr:row>
      <xdr:rowOff>19050</xdr:rowOff>
    </xdr:to>
    <xdr:pic>
      <xdr:nvPicPr>
        <xdr:cNvPr id="225" name="Picture 796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54510305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50</xdr:row>
      <xdr:rowOff>0</xdr:rowOff>
    </xdr:from>
    <xdr:to>
      <xdr:col>5</xdr:col>
      <xdr:colOff>19050</xdr:colOff>
      <xdr:row>50</xdr:row>
      <xdr:rowOff>19050</xdr:rowOff>
    </xdr:to>
    <xdr:pic>
      <xdr:nvPicPr>
        <xdr:cNvPr id="226" name="Picture 797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54510305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50</xdr:row>
      <xdr:rowOff>0</xdr:rowOff>
    </xdr:from>
    <xdr:to>
      <xdr:col>5</xdr:col>
      <xdr:colOff>19050</xdr:colOff>
      <xdr:row>50</xdr:row>
      <xdr:rowOff>19050</xdr:rowOff>
    </xdr:to>
    <xdr:pic>
      <xdr:nvPicPr>
        <xdr:cNvPr id="227" name="Picture 794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54510305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50</xdr:row>
      <xdr:rowOff>0</xdr:rowOff>
    </xdr:from>
    <xdr:to>
      <xdr:col>5</xdr:col>
      <xdr:colOff>19050</xdr:colOff>
      <xdr:row>50</xdr:row>
      <xdr:rowOff>19050</xdr:rowOff>
    </xdr:to>
    <xdr:pic>
      <xdr:nvPicPr>
        <xdr:cNvPr id="244" name="Picture 795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54510305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50</xdr:row>
      <xdr:rowOff>0</xdr:rowOff>
    </xdr:from>
    <xdr:to>
      <xdr:col>5</xdr:col>
      <xdr:colOff>19050</xdr:colOff>
      <xdr:row>50</xdr:row>
      <xdr:rowOff>19050</xdr:rowOff>
    </xdr:to>
    <xdr:pic>
      <xdr:nvPicPr>
        <xdr:cNvPr id="245" name="Picture 796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54510305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50</xdr:row>
      <xdr:rowOff>0</xdr:rowOff>
    </xdr:from>
    <xdr:to>
      <xdr:col>5</xdr:col>
      <xdr:colOff>19050</xdr:colOff>
      <xdr:row>50</xdr:row>
      <xdr:rowOff>19050</xdr:rowOff>
    </xdr:to>
    <xdr:pic>
      <xdr:nvPicPr>
        <xdr:cNvPr id="246" name="Picture 797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54510305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50</xdr:row>
      <xdr:rowOff>0</xdr:rowOff>
    </xdr:from>
    <xdr:to>
      <xdr:col>5</xdr:col>
      <xdr:colOff>19050</xdr:colOff>
      <xdr:row>50</xdr:row>
      <xdr:rowOff>19050</xdr:rowOff>
    </xdr:to>
    <xdr:pic>
      <xdr:nvPicPr>
        <xdr:cNvPr id="247" name="Picture 794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54510305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50</xdr:row>
      <xdr:rowOff>0</xdr:rowOff>
    </xdr:from>
    <xdr:to>
      <xdr:col>5</xdr:col>
      <xdr:colOff>19050</xdr:colOff>
      <xdr:row>50</xdr:row>
      <xdr:rowOff>19050</xdr:rowOff>
    </xdr:to>
    <xdr:pic>
      <xdr:nvPicPr>
        <xdr:cNvPr id="248" name="Picture 795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54510305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50</xdr:row>
      <xdr:rowOff>0</xdr:rowOff>
    </xdr:from>
    <xdr:to>
      <xdr:col>5</xdr:col>
      <xdr:colOff>19050</xdr:colOff>
      <xdr:row>50</xdr:row>
      <xdr:rowOff>19050</xdr:rowOff>
    </xdr:to>
    <xdr:pic>
      <xdr:nvPicPr>
        <xdr:cNvPr id="249" name="Picture 796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54510305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50</xdr:row>
      <xdr:rowOff>0</xdr:rowOff>
    </xdr:from>
    <xdr:to>
      <xdr:col>5</xdr:col>
      <xdr:colOff>19050</xdr:colOff>
      <xdr:row>50</xdr:row>
      <xdr:rowOff>19050</xdr:rowOff>
    </xdr:to>
    <xdr:pic>
      <xdr:nvPicPr>
        <xdr:cNvPr id="250" name="Picture 797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54510305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50</xdr:row>
      <xdr:rowOff>0</xdr:rowOff>
    </xdr:from>
    <xdr:to>
      <xdr:col>5</xdr:col>
      <xdr:colOff>19050</xdr:colOff>
      <xdr:row>50</xdr:row>
      <xdr:rowOff>19050</xdr:rowOff>
    </xdr:to>
    <xdr:pic>
      <xdr:nvPicPr>
        <xdr:cNvPr id="267" name="Picture 794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54510305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50</xdr:row>
      <xdr:rowOff>0</xdr:rowOff>
    </xdr:from>
    <xdr:to>
      <xdr:col>5</xdr:col>
      <xdr:colOff>19050</xdr:colOff>
      <xdr:row>50</xdr:row>
      <xdr:rowOff>19050</xdr:rowOff>
    </xdr:to>
    <xdr:pic>
      <xdr:nvPicPr>
        <xdr:cNvPr id="268" name="Picture 795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54510305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50</xdr:row>
      <xdr:rowOff>0</xdr:rowOff>
    </xdr:from>
    <xdr:to>
      <xdr:col>5</xdr:col>
      <xdr:colOff>19050</xdr:colOff>
      <xdr:row>50</xdr:row>
      <xdr:rowOff>19050</xdr:rowOff>
    </xdr:to>
    <xdr:pic>
      <xdr:nvPicPr>
        <xdr:cNvPr id="285" name="Picture 796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54510305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50</xdr:row>
      <xdr:rowOff>0</xdr:rowOff>
    </xdr:from>
    <xdr:to>
      <xdr:col>5</xdr:col>
      <xdr:colOff>19050</xdr:colOff>
      <xdr:row>50</xdr:row>
      <xdr:rowOff>19050</xdr:rowOff>
    </xdr:to>
    <xdr:pic>
      <xdr:nvPicPr>
        <xdr:cNvPr id="286" name="Picture 797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54510305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50</xdr:row>
      <xdr:rowOff>0</xdr:rowOff>
    </xdr:from>
    <xdr:to>
      <xdr:col>5</xdr:col>
      <xdr:colOff>19050</xdr:colOff>
      <xdr:row>50</xdr:row>
      <xdr:rowOff>19050</xdr:rowOff>
    </xdr:to>
    <xdr:pic>
      <xdr:nvPicPr>
        <xdr:cNvPr id="303" name="Picture 794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54510305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50</xdr:row>
      <xdr:rowOff>0</xdr:rowOff>
    </xdr:from>
    <xdr:to>
      <xdr:col>5</xdr:col>
      <xdr:colOff>19050</xdr:colOff>
      <xdr:row>50</xdr:row>
      <xdr:rowOff>19050</xdr:rowOff>
    </xdr:to>
    <xdr:pic>
      <xdr:nvPicPr>
        <xdr:cNvPr id="316" name="Picture 795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54510305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50</xdr:row>
      <xdr:rowOff>0</xdr:rowOff>
    </xdr:from>
    <xdr:to>
      <xdr:col>5</xdr:col>
      <xdr:colOff>19050</xdr:colOff>
      <xdr:row>50</xdr:row>
      <xdr:rowOff>19050</xdr:rowOff>
    </xdr:to>
    <xdr:pic>
      <xdr:nvPicPr>
        <xdr:cNvPr id="317" name="Picture 796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54510305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50</xdr:row>
      <xdr:rowOff>0</xdr:rowOff>
    </xdr:from>
    <xdr:to>
      <xdr:col>5</xdr:col>
      <xdr:colOff>19050</xdr:colOff>
      <xdr:row>50</xdr:row>
      <xdr:rowOff>19050</xdr:rowOff>
    </xdr:to>
    <xdr:pic>
      <xdr:nvPicPr>
        <xdr:cNvPr id="318" name="Picture 797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54510305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50</xdr:row>
      <xdr:rowOff>0</xdr:rowOff>
    </xdr:from>
    <xdr:to>
      <xdr:col>5</xdr:col>
      <xdr:colOff>19050</xdr:colOff>
      <xdr:row>50</xdr:row>
      <xdr:rowOff>19050</xdr:rowOff>
    </xdr:to>
    <xdr:pic>
      <xdr:nvPicPr>
        <xdr:cNvPr id="321" name="Picture 794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54510305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50</xdr:row>
      <xdr:rowOff>0</xdr:rowOff>
    </xdr:from>
    <xdr:to>
      <xdr:col>5</xdr:col>
      <xdr:colOff>19050</xdr:colOff>
      <xdr:row>50</xdr:row>
      <xdr:rowOff>19050</xdr:rowOff>
    </xdr:to>
    <xdr:pic>
      <xdr:nvPicPr>
        <xdr:cNvPr id="322" name="Picture 795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54510305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50</xdr:row>
      <xdr:rowOff>0</xdr:rowOff>
    </xdr:from>
    <xdr:to>
      <xdr:col>5</xdr:col>
      <xdr:colOff>19050</xdr:colOff>
      <xdr:row>50</xdr:row>
      <xdr:rowOff>19050</xdr:rowOff>
    </xdr:to>
    <xdr:pic>
      <xdr:nvPicPr>
        <xdr:cNvPr id="323" name="Picture 796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54510305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50</xdr:row>
      <xdr:rowOff>0</xdr:rowOff>
    </xdr:from>
    <xdr:to>
      <xdr:col>5</xdr:col>
      <xdr:colOff>19050</xdr:colOff>
      <xdr:row>50</xdr:row>
      <xdr:rowOff>19050</xdr:rowOff>
    </xdr:to>
    <xdr:pic>
      <xdr:nvPicPr>
        <xdr:cNvPr id="324" name="Picture 797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54510305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50</xdr:row>
      <xdr:rowOff>0</xdr:rowOff>
    </xdr:from>
    <xdr:to>
      <xdr:col>5</xdr:col>
      <xdr:colOff>19050</xdr:colOff>
      <xdr:row>50</xdr:row>
      <xdr:rowOff>19050</xdr:rowOff>
    </xdr:to>
    <xdr:pic>
      <xdr:nvPicPr>
        <xdr:cNvPr id="325" name="Picture 794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54510305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50</xdr:row>
      <xdr:rowOff>0</xdr:rowOff>
    </xdr:from>
    <xdr:to>
      <xdr:col>5</xdr:col>
      <xdr:colOff>19050</xdr:colOff>
      <xdr:row>50</xdr:row>
      <xdr:rowOff>19050</xdr:rowOff>
    </xdr:to>
    <xdr:pic>
      <xdr:nvPicPr>
        <xdr:cNvPr id="326" name="Picture 795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54510305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50</xdr:row>
      <xdr:rowOff>0</xdr:rowOff>
    </xdr:from>
    <xdr:to>
      <xdr:col>5</xdr:col>
      <xdr:colOff>19050</xdr:colOff>
      <xdr:row>50</xdr:row>
      <xdr:rowOff>19050</xdr:rowOff>
    </xdr:to>
    <xdr:pic>
      <xdr:nvPicPr>
        <xdr:cNvPr id="327" name="Picture 796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54510305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50</xdr:row>
      <xdr:rowOff>0</xdr:rowOff>
    </xdr:from>
    <xdr:to>
      <xdr:col>5</xdr:col>
      <xdr:colOff>19050</xdr:colOff>
      <xdr:row>50</xdr:row>
      <xdr:rowOff>19050</xdr:rowOff>
    </xdr:to>
    <xdr:pic>
      <xdr:nvPicPr>
        <xdr:cNvPr id="328" name="Picture 797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54510305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50</xdr:row>
      <xdr:rowOff>0</xdr:rowOff>
    </xdr:from>
    <xdr:to>
      <xdr:col>5</xdr:col>
      <xdr:colOff>19050</xdr:colOff>
      <xdr:row>50</xdr:row>
      <xdr:rowOff>19050</xdr:rowOff>
    </xdr:to>
    <xdr:pic>
      <xdr:nvPicPr>
        <xdr:cNvPr id="329" name="Picture 794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54510305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50</xdr:row>
      <xdr:rowOff>0</xdr:rowOff>
    </xdr:from>
    <xdr:to>
      <xdr:col>5</xdr:col>
      <xdr:colOff>19050</xdr:colOff>
      <xdr:row>50</xdr:row>
      <xdr:rowOff>19050</xdr:rowOff>
    </xdr:to>
    <xdr:pic>
      <xdr:nvPicPr>
        <xdr:cNvPr id="330" name="Picture 795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54510305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50</xdr:row>
      <xdr:rowOff>0</xdr:rowOff>
    </xdr:from>
    <xdr:to>
      <xdr:col>5</xdr:col>
      <xdr:colOff>19050</xdr:colOff>
      <xdr:row>50</xdr:row>
      <xdr:rowOff>19050</xdr:rowOff>
    </xdr:to>
    <xdr:pic>
      <xdr:nvPicPr>
        <xdr:cNvPr id="331" name="Picture 796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54510305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50</xdr:row>
      <xdr:rowOff>0</xdr:rowOff>
    </xdr:from>
    <xdr:to>
      <xdr:col>5</xdr:col>
      <xdr:colOff>19050</xdr:colOff>
      <xdr:row>50</xdr:row>
      <xdr:rowOff>19050</xdr:rowOff>
    </xdr:to>
    <xdr:pic>
      <xdr:nvPicPr>
        <xdr:cNvPr id="332" name="Picture 797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54510305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50</xdr:row>
      <xdr:rowOff>0</xdr:rowOff>
    </xdr:from>
    <xdr:to>
      <xdr:col>5</xdr:col>
      <xdr:colOff>19050</xdr:colOff>
      <xdr:row>50</xdr:row>
      <xdr:rowOff>19050</xdr:rowOff>
    </xdr:to>
    <xdr:pic>
      <xdr:nvPicPr>
        <xdr:cNvPr id="333" name="Picture 794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54510305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50</xdr:row>
      <xdr:rowOff>0</xdr:rowOff>
    </xdr:from>
    <xdr:to>
      <xdr:col>5</xdr:col>
      <xdr:colOff>19050</xdr:colOff>
      <xdr:row>50</xdr:row>
      <xdr:rowOff>19050</xdr:rowOff>
    </xdr:to>
    <xdr:pic>
      <xdr:nvPicPr>
        <xdr:cNvPr id="334" name="Picture 795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54510305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50</xdr:row>
      <xdr:rowOff>0</xdr:rowOff>
    </xdr:from>
    <xdr:to>
      <xdr:col>5</xdr:col>
      <xdr:colOff>19050</xdr:colOff>
      <xdr:row>50</xdr:row>
      <xdr:rowOff>19050</xdr:rowOff>
    </xdr:to>
    <xdr:pic>
      <xdr:nvPicPr>
        <xdr:cNvPr id="335" name="Picture 796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54510305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50</xdr:row>
      <xdr:rowOff>0</xdr:rowOff>
    </xdr:from>
    <xdr:to>
      <xdr:col>5</xdr:col>
      <xdr:colOff>19050</xdr:colOff>
      <xdr:row>50</xdr:row>
      <xdr:rowOff>19050</xdr:rowOff>
    </xdr:to>
    <xdr:pic>
      <xdr:nvPicPr>
        <xdr:cNvPr id="336" name="Picture 797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54510305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50</xdr:row>
      <xdr:rowOff>0</xdr:rowOff>
    </xdr:from>
    <xdr:to>
      <xdr:col>5</xdr:col>
      <xdr:colOff>19050</xdr:colOff>
      <xdr:row>50</xdr:row>
      <xdr:rowOff>19050</xdr:rowOff>
    </xdr:to>
    <xdr:pic>
      <xdr:nvPicPr>
        <xdr:cNvPr id="337" name="Picture 794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54510305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50</xdr:row>
      <xdr:rowOff>0</xdr:rowOff>
    </xdr:from>
    <xdr:to>
      <xdr:col>5</xdr:col>
      <xdr:colOff>19050</xdr:colOff>
      <xdr:row>50</xdr:row>
      <xdr:rowOff>19050</xdr:rowOff>
    </xdr:to>
    <xdr:pic>
      <xdr:nvPicPr>
        <xdr:cNvPr id="338" name="Picture 795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54510305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50</xdr:row>
      <xdr:rowOff>0</xdr:rowOff>
    </xdr:from>
    <xdr:to>
      <xdr:col>5</xdr:col>
      <xdr:colOff>19050</xdr:colOff>
      <xdr:row>50</xdr:row>
      <xdr:rowOff>19050</xdr:rowOff>
    </xdr:to>
    <xdr:pic>
      <xdr:nvPicPr>
        <xdr:cNvPr id="339" name="Picture 796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54510305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50</xdr:row>
      <xdr:rowOff>0</xdr:rowOff>
    </xdr:from>
    <xdr:to>
      <xdr:col>5</xdr:col>
      <xdr:colOff>19050</xdr:colOff>
      <xdr:row>50</xdr:row>
      <xdr:rowOff>19050</xdr:rowOff>
    </xdr:to>
    <xdr:pic>
      <xdr:nvPicPr>
        <xdr:cNvPr id="340" name="Picture 797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54510305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50</xdr:row>
      <xdr:rowOff>0</xdr:rowOff>
    </xdr:from>
    <xdr:to>
      <xdr:col>5</xdr:col>
      <xdr:colOff>19050</xdr:colOff>
      <xdr:row>50</xdr:row>
      <xdr:rowOff>19050</xdr:rowOff>
    </xdr:to>
    <xdr:pic>
      <xdr:nvPicPr>
        <xdr:cNvPr id="341" name="Picture 794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54510305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50</xdr:row>
      <xdr:rowOff>0</xdr:rowOff>
    </xdr:from>
    <xdr:to>
      <xdr:col>5</xdr:col>
      <xdr:colOff>19050</xdr:colOff>
      <xdr:row>50</xdr:row>
      <xdr:rowOff>19050</xdr:rowOff>
    </xdr:to>
    <xdr:pic>
      <xdr:nvPicPr>
        <xdr:cNvPr id="342" name="Picture 795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54510305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50</xdr:row>
      <xdr:rowOff>0</xdr:rowOff>
    </xdr:from>
    <xdr:to>
      <xdr:col>5</xdr:col>
      <xdr:colOff>19050</xdr:colOff>
      <xdr:row>50</xdr:row>
      <xdr:rowOff>19050</xdr:rowOff>
    </xdr:to>
    <xdr:pic>
      <xdr:nvPicPr>
        <xdr:cNvPr id="343" name="Picture 796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54510305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50</xdr:row>
      <xdr:rowOff>0</xdr:rowOff>
    </xdr:from>
    <xdr:to>
      <xdr:col>5</xdr:col>
      <xdr:colOff>19050</xdr:colOff>
      <xdr:row>50</xdr:row>
      <xdr:rowOff>19050</xdr:rowOff>
    </xdr:to>
    <xdr:pic>
      <xdr:nvPicPr>
        <xdr:cNvPr id="344" name="Picture 797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54510305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50</xdr:row>
      <xdr:rowOff>0</xdr:rowOff>
    </xdr:from>
    <xdr:to>
      <xdr:col>5</xdr:col>
      <xdr:colOff>19050</xdr:colOff>
      <xdr:row>50</xdr:row>
      <xdr:rowOff>19050</xdr:rowOff>
    </xdr:to>
    <xdr:pic>
      <xdr:nvPicPr>
        <xdr:cNvPr id="345" name="Picture 794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54510305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50</xdr:row>
      <xdr:rowOff>0</xdr:rowOff>
    </xdr:from>
    <xdr:to>
      <xdr:col>5</xdr:col>
      <xdr:colOff>19050</xdr:colOff>
      <xdr:row>50</xdr:row>
      <xdr:rowOff>19050</xdr:rowOff>
    </xdr:to>
    <xdr:pic>
      <xdr:nvPicPr>
        <xdr:cNvPr id="346" name="Picture 795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54510305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50</xdr:row>
      <xdr:rowOff>0</xdr:rowOff>
    </xdr:from>
    <xdr:to>
      <xdr:col>5</xdr:col>
      <xdr:colOff>19050</xdr:colOff>
      <xdr:row>50</xdr:row>
      <xdr:rowOff>19050</xdr:rowOff>
    </xdr:to>
    <xdr:pic>
      <xdr:nvPicPr>
        <xdr:cNvPr id="347" name="Picture 796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54510305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50</xdr:row>
      <xdr:rowOff>0</xdr:rowOff>
    </xdr:from>
    <xdr:to>
      <xdr:col>5</xdr:col>
      <xdr:colOff>19050</xdr:colOff>
      <xdr:row>50</xdr:row>
      <xdr:rowOff>19050</xdr:rowOff>
    </xdr:to>
    <xdr:pic>
      <xdr:nvPicPr>
        <xdr:cNvPr id="348" name="Picture 797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54510305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50</xdr:row>
      <xdr:rowOff>0</xdr:rowOff>
    </xdr:from>
    <xdr:to>
      <xdr:col>5</xdr:col>
      <xdr:colOff>19050</xdr:colOff>
      <xdr:row>50</xdr:row>
      <xdr:rowOff>19050</xdr:rowOff>
    </xdr:to>
    <xdr:pic>
      <xdr:nvPicPr>
        <xdr:cNvPr id="349" name="Picture 794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54510305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50</xdr:row>
      <xdr:rowOff>0</xdr:rowOff>
    </xdr:from>
    <xdr:to>
      <xdr:col>5</xdr:col>
      <xdr:colOff>19050</xdr:colOff>
      <xdr:row>50</xdr:row>
      <xdr:rowOff>19050</xdr:rowOff>
    </xdr:to>
    <xdr:pic>
      <xdr:nvPicPr>
        <xdr:cNvPr id="350" name="Picture 795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54510305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50</xdr:row>
      <xdr:rowOff>0</xdr:rowOff>
    </xdr:from>
    <xdr:to>
      <xdr:col>5</xdr:col>
      <xdr:colOff>19050</xdr:colOff>
      <xdr:row>50</xdr:row>
      <xdr:rowOff>19050</xdr:rowOff>
    </xdr:to>
    <xdr:pic>
      <xdr:nvPicPr>
        <xdr:cNvPr id="351" name="Picture 796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54510305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50</xdr:row>
      <xdr:rowOff>0</xdr:rowOff>
    </xdr:from>
    <xdr:to>
      <xdr:col>5</xdr:col>
      <xdr:colOff>19050</xdr:colOff>
      <xdr:row>50</xdr:row>
      <xdr:rowOff>19050</xdr:rowOff>
    </xdr:to>
    <xdr:pic>
      <xdr:nvPicPr>
        <xdr:cNvPr id="352" name="Picture 797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54510305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50</xdr:row>
      <xdr:rowOff>0</xdr:rowOff>
    </xdr:from>
    <xdr:to>
      <xdr:col>5</xdr:col>
      <xdr:colOff>19050</xdr:colOff>
      <xdr:row>50</xdr:row>
      <xdr:rowOff>19050</xdr:rowOff>
    </xdr:to>
    <xdr:pic>
      <xdr:nvPicPr>
        <xdr:cNvPr id="353" name="Picture 794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54510305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50</xdr:row>
      <xdr:rowOff>0</xdr:rowOff>
    </xdr:from>
    <xdr:to>
      <xdr:col>5</xdr:col>
      <xdr:colOff>19050</xdr:colOff>
      <xdr:row>50</xdr:row>
      <xdr:rowOff>19050</xdr:rowOff>
    </xdr:to>
    <xdr:pic>
      <xdr:nvPicPr>
        <xdr:cNvPr id="354" name="Picture 795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54510305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50</xdr:row>
      <xdr:rowOff>0</xdr:rowOff>
    </xdr:from>
    <xdr:to>
      <xdr:col>5</xdr:col>
      <xdr:colOff>19050</xdr:colOff>
      <xdr:row>50</xdr:row>
      <xdr:rowOff>19050</xdr:rowOff>
    </xdr:to>
    <xdr:pic>
      <xdr:nvPicPr>
        <xdr:cNvPr id="355" name="Picture 796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54510305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50</xdr:row>
      <xdr:rowOff>0</xdr:rowOff>
    </xdr:from>
    <xdr:to>
      <xdr:col>5</xdr:col>
      <xdr:colOff>19050</xdr:colOff>
      <xdr:row>50</xdr:row>
      <xdr:rowOff>19050</xdr:rowOff>
    </xdr:to>
    <xdr:pic>
      <xdr:nvPicPr>
        <xdr:cNvPr id="356" name="Picture 797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54510305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50</xdr:row>
      <xdr:rowOff>0</xdr:rowOff>
    </xdr:from>
    <xdr:to>
      <xdr:col>5</xdr:col>
      <xdr:colOff>19050</xdr:colOff>
      <xdr:row>50</xdr:row>
      <xdr:rowOff>19050</xdr:rowOff>
    </xdr:to>
    <xdr:pic>
      <xdr:nvPicPr>
        <xdr:cNvPr id="357" name="Picture 794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54510305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50</xdr:row>
      <xdr:rowOff>0</xdr:rowOff>
    </xdr:from>
    <xdr:to>
      <xdr:col>5</xdr:col>
      <xdr:colOff>19050</xdr:colOff>
      <xdr:row>50</xdr:row>
      <xdr:rowOff>19050</xdr:rowOff>
    </xdr:to>
    <xdr:pic>
      <xdr:nvPicPr>
        <xdr:cNvPr id="358" name="Picture 795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54510305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50</xdr:row>
      <xdr:rowOff>0</xdr:rowOff>
    </xdr:from>
    <xdr:to>
      <xdr:col>5</xdr:col>
      <xdr:colOff>19050</xdr:colOff>
      <xdr:row>50</xdr:row>
      <xdr:rowOff>19050</xdr:rowOff>
    </xdr:to>
    <xdr:pic>
      <xdr:nvPicPr>
        <xdr:cNvPr id="359" name="Picture 796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54510305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50</xdr:row>
      <xdr:rowOff>0</xdr:rowOff>
    </xdr:from>
    <xdr:to>
      <xdr:col>5</xdr:col>
      <xdr:colOff>19050</xdr:colOff>
      <xdr:row>50</xdr:row>
      <xdr:rowOff>19050</xdr:rowOff>
    </xdr:to>
    <xdr:pic>
      <xdr:nvPicPr>
        <xdr:cNvPr id="360" name="Picture 797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54510305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50</xdr:row>
      <xdr:rowOff>0</xdr:rowOff>
    </xdr:from>
    <xdr:to>
      <xdr:col>5</xdr:col>
      <xdr:colOff>19050</xdr:colOff>
      <xdr:row>50</xdr:row>
      <xdr:rowOff>19050</xdr:rowOff>
    </xdr:to>
    <xdr:pic>
      <xdr:nvPicPr>
        <xdr:cNvPr id="361" name="Picture 794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54510305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50</xdr:row>
      <xdr:rowOff>0</xdr:rowOff>
    </xdr:from>
    <xdr:to>
      <xdr:col>5</xdr:col>
      <xdr:colOff>19050</xdr:colOff>
      <xdr:row>50</xdr:row>
      <xdr:rowOff>19050</xdr:rowOff>
    </xdr:to>
    <xdr:pic>
      <xdr:nvPicPr>
        <xdr:cNvPr id="362" name="Picture 795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54510305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50</xdr:row>
      <xdr:rowOff>0</xdr:rowOff>
    </xdr:from>
    <xdr:to>
      <xdr:col>5</xdr:col>
      <xdr:colOff>19050</xdr:colOff>
      <xdr:row>50</xdr:row>
      <xdr:rowOff>19050</xdr:rowOff>
    </xdr:to>
    <xdr:pic>
      <xdr:nvPicPr>
        <xdr:cNvPr id="363" name="Picture 796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54510305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50</xdr:row>
      <xdr:rowOff>0</xdr:rowOff>
    </xdr:from>
    <xdr:to>
      <xdr:col>5</xdr:col>
      <xdr:colOff>19050</xdr:colOff>
      <xdr:row>50</xdr:row>
      <xdr:rowOff>19050</xdr:rowOff>
    </xdr:to>
    <xdr:pic>
      <xdr:nvPicPr>
        <xdr:cNvPr id="364" name="Picture 797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54510305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50</xdr:row>
      <xdr:rowOff>0</xdr:rowOff>
    </xdr:from>
    <xdr:to>
      <xdr:col>5</xdr:col>
      <xdr:colOff>19050</xdr:colOff>
      <xdr:row>50</xdr:row>
      <xdr:rowOff>19050</xdr:rowOff>
    </xdr:to>
    <xdr:pic>
      <xdr:nvPicPr>
        <xdr:cNvPr id="365" name="Picture 794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54510305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50</xdr:row>
      <xdr:rowOff>0</xdr:rowOff>
    </xdr:from>
    <xdr:to>
      <xdr:col>5</xdr:col>
      <xdr:colOff>19050</xdr:colOff>
      <xdr:row>50</xdr:row>
      <xdr:rowOff>19050</xdr:rowOff>
    </xdr:to>
    <xdr:pic>
      <xdr:nvPicPr>
        <xdr:cNvPr id="366" name="Picture 795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54510305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50</xdr:row>
      <xdr:rowOff>0</xdr:rowOff>
    </xdr:from>
    <xdr:to>
      <xdr:col>5</xdr:col>
      <xdr:colOff>19050</xdr:colOff>
      <xdr:row>50</xdr:row>
      <xdr:rowOff>19050</xdr:rowOff>
    </xdr:to>
    <xdr:pic>
      <xdr:nvPicPr>
        <xdr:cNvPr id="367" name="Picture 796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54510305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50</xdr:row>
      <xdr:rowOff>0</xdr:rowOff>
    </xdr:from>
    <xdr:to>
      <xdr:col>5</xdr:col>
      <xdr:colOff>19050</xdr:colOff>
      <xdr:row>50</xdr:row>
      <xdr:rowOff>19050</xdr:rowOff>
    </xdr:to>
    <xdr:pic>
      <xdr:nvPicPr>
        <xdr:cNvPr id="368" name="Picture 797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54510305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50</xdr:row>
      <xdr:rowOff>0</xdr:rowOff>
    </xdr:from>
    <xdr:to>
      <xdr:col>5</xdr:col>
      <xdr:colOff>19050</xdr:colOff>
      <xdr:row>50</xdr:row>
      <xdr:rowOff>19050</xdr:rowOff>
    </xdr:to>
    <xdr:pic>
      <xdr:nvPicPr>
        <xdr:cNvPr id="369" name="Picture 794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54510305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50</xdr:row>
      <xdr:rowOff>0</xdr:rowOff>
    </xdr:from>
    <xdr:to>
      <xdr:col>5</xdr:col>
      <xdr:colOff>19050</xdr:colOff>
      <xdr:row>50</xdr:row>
      <xdr:rowOff>19050</xdr:rowOff>
    </xdr:to>
    <xdr:pic>
      <xdr:nvPicPr>
        <xdr:cNvPr id="370" name="Picture 795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54510305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50</xdr:row>
      <xdr:rowOff>0</xdr:rowOff>
    </xdr:from>
    <xdr:to>
      <xdr:col>5</xdr:col>
      <xdr:colOff>19050</xdr:colOff>
      <xdr:row>50</xdr:row>
      <xdr:rowOff>19050</xdr:rowOff>
    </xdr:to>
    <xdr:pic>
      <xdr:nvPicPr>
        <xdr:cNvPr id="371" name="Picture 796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54510305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50</xdr:row>
      <xdr:rowOff>0</xdr:rowOff>
    </xdr:from>
    <xdr:to>
      <xdr:col>5</xdr:col>
      <xdr:colOff>19050</xdr:colOff>
      <xdr:row>50</xdr:row>
      <xdr:rowOff>19050</xdr:rowOff>
    </xdr:to>
    <xdr:pic>
      <xdr:nvPicPr>
        <xdr:cNvPr id="372" name="Picture 797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54510305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50</xdr:row>
      <xdr:rowOff>0</xdr:rowOff>
    </xdr:from>
    <xdr:to>
      <xdr:col>5</xdr:col>
      <xdr:colOff>19050</xdr:colOff>
      <xdr:row>50</xdr:row>
      <xdr:rowOff>19050</xdr:rowOff>
    </xdr:to>
    <xdr:pic>
      <xdr:nvPicPr>
        <xdr:cNvPr id="373" name="Picture 794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54510305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50</xdr:row>
      <xdr:rowOff>0</xdr:rowOff>
    </xdr:from>
    <xdr:to>
      <xdr:col>5</xdr:col>
      <xdr:colOff>19050</xdr:colOff>
      <xdr:row>50</xdr:row>
      <xdr:rowOff>19050</xdr:rowOff>
    </xdr:to>
    <xdr:pic>
      <xdr:nvPicPr>
        <xdr:cNvPr id="374" name="Picture 795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54510305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50</xdr:row>
      <xdr:rowOff>0</xdr:rowOff>
    </xdr:from>
    <xdr:to>
      <xdr:col>5</xdr:col>
      <xdr:colOff>19050</xdr:colOff>
      <xdr:row>50</xdr:row>
      <xdr:rowOff>19050</xdr:rowOff>
    </xdr:to>
    <xdr:pic>
      <xdr:nvPicPr>
        <xdr:cNvPr id="375" name="Picture 796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54510305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50</xdr:row>
      <xdr:rowOff>0</xdr:rowOff>
    </xdr:from>
    <xdr:to>
      <xdr:col>5</xdr:col>
      <xdr:colOff>19050</xdr:colOff>
      <xdr:row>50</xdr:row>
      <xdr:rowOff>19050</xdr:rowOff>
    </xdr:to>
    <xdr:pic>
      <xdr:nvPicPr>
        <xdr:cNvPr id="376" name="Picture 797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54510305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50</xdr:row>
      <xdr:rowOff>0</xdr:rowOff>
    </xdr:from>
    <xdr:to>
      <xdr:col>5</xdr:col>
      <xdr:colOff>19050</xdr:colOff>
      <xdr:row>50</xdr:row>
      <xdr:rowOff>19050</xdr:rowOff>
    </xdr:to>
    <xdr:pic>
      <xdr:nvPicPr>
        <xdr:cNvPr id="377" name="Picture 794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54510305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50</xdr:row>
      <xdr:rowOff>0</xdr:rowOff>
    </xdr:from>
    <xdr:to>
      <xdr:col>5</xdr:col>
      <xdr:colOff>19050</xdr:colOff>
      <xdr:row>50</xdr:row>
      <xdr:rowOff>19050</xdr:rowOff>
    </xdr:to>
    <xdr:pic>
      <xdr:nvPicPr>
        <xdr:cNvPr id="378" name="Picture 795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54510305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50</xdr:row>
      <xdr:rowOff>0</xdr:rowOff>
    </xdr:from>
    <xdr:to>
      <xdr:col>5</xdr:col>
      <xdr:colOff>19050</xdr:colOff>
      <xdr:row>50</xdr:row>
      <xdr:rowOff>19050</xdr:rowOff>
    </xdr:to>
    <xdr:pic>
      <xdr:nvPicPr>
        <xdr:cNvPr id="379" name="Picture 796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54510305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50</xdr:row>
      <xdr:rowOff>0</xdr:rowOff>
    </xdr:from>
    <xdr:to>
      <xdr:col>5</xdr:col>
      <xdr:colOff>19050</xdr:colOff>
      <xdr:row>50</xdr:row>
      <xdr:rowOff>19050</xdr:rowOff>
    </xdr:to>
    <xdr:pic>
      <xdr:nvPicPr>
        <xdr:cNvPr id="380" name="Picture 797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54510305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50</xdr:row>
      <xdr:rowOff>0</xdr:rowOff>
    </xdr:from>
    <xdr:to>
      <xdr:col>5</xdr:col>
      <xdr:colOff>19050</xdr:colOff>
      <xdr:row>50</xdr:row>
      <xdr:rowOff>19050</xdr:rowOff>
    </xdr:to>
    <xdr:pic>
      <xdr:nvPicPr>
        <xdr:cNvPr id="381" name="Picture 794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54510305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50</xdr:row>
      <xdr:rowOff>0</xdr:rowOff>
    </xdr:from>
    <xdr:to>
      <xdr:col>5</xdr:col>
      <xdr:colOff>19050</xdr:colOff>
      <xdr:row>50</xdr:row>
      <xdr:rowOff>19050</xdr:rowOff>
    </xdr:to>
    <xdr:pic>
      <xdr:nvPicPr>
        <xdr:cNvPr id="382" name="Picture 795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54510305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50</xdr:row>
      <xdr:rowOff>0</xdr:rowOff>
    </xdr:from>
    <xdr:to>
      <xdr:col>5</xdr:col>
      <xdr:colOff>19050</xdr:colOff>
      <xdr:row>50</xdr:row>
      <xdr:rowOff>19050</xdr:rowOff>
    </xdr:to>
    <xdr:pic>
      <xdr:nvPicPr>
        <xdr:cNvPr id="383" name="Picture 796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54510305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50</xdr:row>
      <xdr:rowOff>0</xdr:rowOff>
    </xdr:from>
    <xdr:to>
      <xdr:col>5</xdr:col>
      <xdr:colOff>19050</xdr:colOff>
      <xdr:row>50</xdr:row>
      <xdr:rowOff>19050</xdr:rowOff>
    </xdr:to>
    <xdr:pic>
      <xdr:nvPicPr>
        <xdr:cNvPr id="384" name="Picture 797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54510305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50</xdr:row>
      <xdr:rowOff>0</xdr:rowOff>
    </xdr:from>
    <xdr:to>
      <xdr:col>5</xdr:col>
      <xdr:colOff>19050</xdr:colOff>
      <xdr:row>50</xdr:row>
      <xdr:rowOff>19050</xdr:rowOff>
    </xdr:to>
    <xdr:pic>
      <xdr:nvPicPr>
        <xdr:cNvPr id="385" name="Picture 794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54510305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50</xdr:row>
      <xdr:rowOff>0</xdr:rowOff>
    </xdr:from>
    <xdr:to>
      <xdr:col>5</xdr:col>
      <xdr:colOff>19050</xdr:colOff>
      <xdr:row>50</xdr:row>
      <xdr:rowOff>19050</xdr:rowOff>
    </xdr:to>
    <xdr:pic>
      <xdr:nvPicPr>
        <xdr:cNvPr id="386" name="Picture 795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54510305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50</xdr:row>
      <xdr:rowOff>0</xdr:rowOff>
    </xdr:from>
    <xdr:to>
      <xdr:col>5</xdr:col>
      <xdr:colOff>19050</xdr:colOff>
      <xdr:row>50</xdr:row>
      <xdr:rowOff>19050</xdr:rowOff>
    </xdr:to>
    <xdr:pic>
      <xdr:nvPicPr>
        <xdr:cNvPr id="387" name="Picture 796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54510305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50</xdr:row>
      <xdr:rowOff>0</xdr:rowOff>
    </xdr:from>
    <xdr:to>
      <xdr:col>5</xdr:col>
      <xdr:colOff>19050</xdr:colOff>
      <xdr:row>50</xdr:row>
      <xdr:rowOff>19050</xdr:rowOff>
    </xdr:to>
    <xdr:pic>
      <xdr:nvPicPr>
        <xdr:cNvPr id="388" name="Picture 797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54510305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50</xdr:row>
      <xdr:rowOff>0</xdr:rowOff>
    </xdr:from>
    <xdr:to>
      <xdr:col>5</xdr:col>
      <xdr:colOff>19050</xdr:colOff>
      <xdr:row>50</xdr:row>
      <xdr:rowOff>19050</xdr:rowOff>
    </xdr:to>
    <xdr:pic>
      <xdr:nvPicPr>
        <xdr:cNvPr id="389" name="Picture 794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54510305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50</xdr:row>
      <xdr:rowOff>0</xdr:rowOff>
    </xdr:from>
    <xdr:to>
      <xdr:col>5</xdr:col>
      <xdr:colOff>19050</xdr:colOff>
      <xdr:row>50</xdr:row>
      <xdr:rowOff>19050</xdr:rowOff>
    </xdr:to>
    <xdr:pic>
      <xdr:nvPicPr>
        <xdr:cNvPr id="390" name="Picture 795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54510305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50</xdr:row>
      <xdr:rowOff>0</xdr:rowOff>
    </xdr:from>
    <xdr:to>
      <xdr:col>5</xdr:col>
      <xdr:colOff>19050</xdr:colOff>
      <xdr:row>50</xdr:row>
      <xdr:rowOff>19050</xdr:rowOff>
    </xdr:to>
    <xdr:pic>
      <xdr:nvPicPr>
        <xdr:cNvPr id="391" name="Picture 796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54510305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50</xdr:row>
      <xdr:rowOff>0</xdr:rowOff>
    </xdr:from>
    <xdr:to>
      <xdr:col>5</xdr:col>
      <xdr:colOff>19050</xdr:colOff>
      <xdr:row>50</xdr:row>
      <xdr:rowOff>19050</xdr:rowOff>
    </xdr:to>
    <xdr:pic>
      <xdr:nvPicPr>
        <xdr:cNvPr id="392" name="Picture 797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54510305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50</xdr:row>
      <xdr:rowOff>0</xdr:rowOff>
    </xdr:from>
    <xdr:to>
      <xdr:col>5</xdr:col>
      <xdr:colOff>19050</xdr:colOff>
      <xdr:row>50</xdr:row>
      <xdr:rowOff>19050</xdr:rowOff>
    </xdr:to>
    <xdr:pic>
      <xdr:nvPicPr>
        <xdr:cNvPr id="393" name="Picture 794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54510305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50</xdr:row>
      <xdr:rowOff>0</xdr:rowOff>
    </xdr:from>
    <xdr:to>
      <xdr:col>5</xdr:col>
      <xdr:colOff>19050</xdr:colOff>
      <xdr:row>50</xdr:row>
      <xdr:rowOff>19050</xdr:rowOff>
    </xdr:to>
    <xdr:pic>
      <xdr:nvPicPr>
        <xdr:cNvPr id="394" name="Picture 795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54510305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50</xdr:row>
      <xdr:rowOff>0</xdr:rowOff>
    </xdr:from>
    <xdr:to>
      <xdr:col>5</xdr:col>
      <xdr:colOff>19050</xdr:colOff>
      <xdr:row>50</xdr:row>
      <xdr:rowOff>19050</xdr:rowOff>
    </xdr:to>
    <xdr:pic>
      <xdr:nvPicPr>
        <xdr:cNvPr id="395" name="Picture 796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54510305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50</xdr:row>
      <xdr:rowOff>0</xdr:rowOff>
    </xdr:from>
    <xdr:to>
      <xdr:col>5</xdr:col>
      <xdr:colOff>19050</xdr:colOff>
      <xdr:row>50</xdr:row>
      <xdr:rowOff>19050</xdr:rowOff>
    </xdr:to>
    <xdr:pic>
      <xdr:nvPicPr>
        <xdr:cNvPr id="396" name="Picture 797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54510305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50</xdr:row>
      <xdr:rowOff>0</xdr:rowOff>
    </xdr:from>
    <xdr:to>
      <xdr:col>5</xdr:col>
      <xdr:colOff>19050</xdr:colOff>
      <xdr:row>50</xdr:row>
      <xdr:rowOff>19050</xdr:rowOff>
    </xdr:to>
    <xdr:pic>
      <xdr:nvPicPr>
        <xdr:cNvPr id="397" name="Picture 794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54510305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50</xdr:row>
      <xdr:rowOff>0</xdr:rowOff>
    </xdr:from>
    <xdr:to>
      <xdr:col>5</xdr:col>
      <xdr:colOff>19050</xdr:colOff>
      <xdr:row>50</xdr:row>
      <xdr:rowOff>19050</xdr:rowOff>
    </xdr:to>
    <xdr:pic>
      <xdr:nvPicPr>
        <xdr:cNvPr id="398" name="Picture 795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54510305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50</xdr:row>
      <xdr:rowOff>0</xdr:rowOff>
    </xdr:from>
    <xdr:to>
      <xdr:col>5</xdr:col>
      <xdr:colOff>19050</xdr:colOff>
      <xdr:row>50</xdr:row>
      <xdr:rowOff>19050</xdr:rowOff>
    </xdr:to>
    <xdr:pic>
      <xdr:nvPicPr>
        <xdr:cNvPr id="399" name="Picture 796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54510305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50</xdr:row>
      <xdr:rowOff>0</xdr:rowOff>
    </xdr:from>
    <xdr:to>
      <xdr:col>5</xdr:col>
      <xdr:colOff>19050</xdr:colOff>
      <xdr:row>50</xdr:row>
      <xdr:rowOff>19050</xdr:rowOff>
    </xdr:to>
    <xdr:pic>
      <xdr:nvPicPr>
        <xdr:cNvPr id="400" name="Picture 797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54510305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50</xdr:row>
      <xdr:rowOff>0</xdr:rowOff>
    </xdr:from>
    <xdr:to>
      <xdr:col>5</xdr:col>
      <xdr:colOff>19050</xdr:colOff>
      <xdr:row>50</xdr:row>
      <xdr:rowOff>19050</xdr:rowOff>
    </xdr:to>
    <xdr:pic>
      <xdr:nvPicPr>
        <xdr:cNvPr id="401" name="Picture 794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54510305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50</xdr:row>
      <xdr:rowOff>0</xdr:rowOff>
    </xdr:from>
    <xdr:to>
      <xdr:col>5</xdr:col>
      <xdr:colOff>19050</xdr:colOff>
      <xdr:row>50</xdr:row>
      <xdr:rowOff>19050</xdr:rowOff>
    </xdr:to>
    <xdr:pic>
      <xdr:nvPicPr>
        <xdr:cNvPr id="402" name="Picture 795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54510305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50</xdr:row>
      <xdr:rowOff>0</xdr:rowOff>
    </xdr:from>
    <xdr:to>
      <xdr:col>5</xdr:col>
      <xdr:colOff>19050</xdr:colOff>
      <xdr:row>50</xdr:row>
      <xdr:rowOff>19050</xdr:rowOff>
    </xdr:to>
    <xdr:pic>
      <xdr:nvPicPr>
        <xdr:cNvPr id="403" name="Picture 796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54510305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50</xdr:row>
      <xdr:rowOff>0</xdr:rowOff>
    </xdr:from>
    <xdr:to>
      <xdr:col>5</xdr:col>
      <xdr:colOff>19050</xdr:colOff>
      <xdr:row>50</xdr:row>
      <xdr:rowOff>19050</xdr:rowOff>
    </xdr:to>
    <xdr:pic>
      <xdr:nvPicPr>
        <xdr:cNvPr id="404" name="Picture 797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54510305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50</xdr:row>
      <xdr:rowOff>0</xdr:rowOff>
    </xdr:from>
    <xdr:to>
      <xdr:col>5</xdr:col>
      <xdr:colOff>19050</xdr:colOff>
      <xdr:row>50</xdr:row>
      <xdr:rowOff>19050</xdr:rowOff>
    </xdr:to>
    <xdr:pic>
      <xdr:nvPicPr>
        <xdr:cNvPr id="405" name="Picture 794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54510305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50</xdr:row>
      <xdr:rowOff>0</xdr:rowOff>
    </xdr:from>
    <xdr:to>
      <xdr:col>5</xdr:col>
      <xdr:colOff>19050</xdr:colOff>
      <xdr:row>50</xdr:row>
      <xdr:rowOff>19050</xdr:rowOff>
    </xdr:to>
    <xdr:pic>
      <xdr:nvPicPr>
        <xdr:cNvPr id="407" name="Picture 795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54510305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50</xdr:row>
      <xdr:rowOff>0</xdr:rowOff>
    </xdr:from>
    <xdr:to>
      <xdr:col>5</xdr:col>
      <xdr:colOff>19050</xdr:colOff>
      <xdr:row>50</xdr:row>
      <xdr:rowOff>19050</xdr:rowOff>
    </xdr:to>
    <xdr:pic>
      <xdr:nvPicPr>
        <xdr:cNvPr id="408" name="Picture 796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54510305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50</xdr:row>
      <xdr:rowOff>0</xdr:rowOff>
    </xdr:from>
    <xdr:to>
      <xdr:col>5</xdr:col>
      <xdr:colOff>19050</xdr:colOff>
      <xdr:row>50</xdr:row>
      <xdr:rowOff>19050</xdr:rowOff>
    </xdr:to>
    <xdr:pic>
      <xdr:nvPicPr>
        <xdr:cNvPr id="410" name="Picture 797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54510305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50</xdr:row>
      <xdr:rowOff>0</xdr:rowOff>
    </xdr:from>
    <xdr:to>
      <xdr:col>5</xdr:col>
      <xdr:colOff>19050</xdr:colOff>
      <xdr:row>50</xdr:row>
      <xdr:rowOff>19050</xdr:rowOff>
    </xdr:to>
    <xdr:pic>
      <xdr:nvPicPr>
        <xdr:cNvPr id="411" name="Picture 794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54510305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50</xdr:row>
      <xdr:rowOff>0</xdr:rowOff>
    </xdr:from>
    <xdr:to>
      <xdr:col>5</xdr:col>
      <xdr:colOff>19050</xdr:colOff>
      <xdr:row>50</xdr:row>
      <xdr:rowOff>19050</xdr:rowOff>
    </xdr:to>
    <xdr:pic>
      <xdr:nvPicPr>
        <xdr:cNvPr id="412" name="Picture 795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54510305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50</xdr:row>
      <xdr:rowOff>0</xdr:rowOff>
    </xdr:from>
    <xdr:to>
      <xdr:col>5</xdr:col>
      <xdr:colOff>19050</xdr:colOff>
      <xdr:row>50</xdr:row>
      <xdr:rowOff>19050</xdr:rowOff>
    </xdr:to>
    <xdr:pic>
      <xdr:nvPicPr>
        <xdr:cNvPr id="413" name="Picture 796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54510305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50</xdr:row>
      <xdr:rowOff>0</xdr:rowOff>
    </xdr:from>
    <xdr:to>
      <xdr:col>5</xdr:col>
      <xdr:colOff>19050</xdr:colOff>
      <xdr:row>50</xdr:row>
      <xdr:rowOff>19050</xdr:rowOff>
    </xdr:to>
    <xdr:pic>
      <xdr:nvPicPr>
        <xdr:cNvPr id="414" name="Picture 797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54510305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50</xdr:row>
      <xdr:rowOff>0</xdr:rowOff>
    </xdr:from>
    <xdr:to>
      <xdr:col>5</xdr:col>
      <xdr:colOff>19050</xdr:colOff>
      <xdr:row>50</xdr:row>
      <xdr:rowOff>19050</xdr:rowOff>
    </xdr:to>
    <xdr:pic>
      <xdr:nvPicPr>
        <xdr:cNvPr id="430" name="Picture 794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54510305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50</xdr:row>
      <xdr:rowOff>0</xdr:rowOff>
    </xdr:from>
    <xdr:to>
      <xdr:col>5</xdr:col>
      <xdr:colOff>19050</xdr:colOff>
      <xdr:row>50</xdr:row>
      <xdr:rowOff>19050</xdr:rowOff>
    </xdr:to>
    <xdr:pic>
      <xdr:nvPicPr>
        <xdr:cNvPr id="436" name="Picture 795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54510305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50</xdr:row>
      <xdr:rowOff>0</xdr:rowOff>
    </xdr:from>
    <xdr:to>
      <xdr:col>5</xdr:col>
      <xdr:colOff>19050</xdr:colOff>
      <xdr:row>50</xdr:row>
      <xdr:rowOff>19050</xdr:rowOff>
    </xdr:to>
    <xdr:pic>
      <xdr:nvPicPr>
        <xdr:cNvPr id="438" name="Picture 796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54510305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50</xdr:row>
      <xdr:rowOff>0</xdr:rowOff>
    </xdr:from>
    <xdr:to>
      <xdr:col>5</xdr:col>
      <xdr:colOff>19050</xdr:colOff>
      <xdr:row>50</xdr:row>
      <xdr:rowOff>19050</xdr:rowOff>
    </xdr:to>
    <xdr:pic>
      <xdr:nvPicPr>
        <xdr:cNvPr id="439" name="Picture 797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54510305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50</xdr:row>
      <xdr:rowOff>0</xdr:rowOff>
    </xdr:from>
    <xdr:to>
      <xdr:col>5</xdr:col>
      <xdr:colOff>19050</xdr:colOff>
      <xdr:row>50</xdr:row>
      <xdr:rowOff>19050</xdr:rowOff>
    </xdr:to>
    <xdr:pic>
      <xdr:nvPicPr>
        <xdr:cNvPr id="441" name="Picture 794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54510305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50</xdr:row>
      <xdr:rowOff>0</xdr:rowOff>
    </xdr:from>
    <xdr:to>
      <xdr:col>5</xdr:col>
      <xdr:colOff>19050</xdr:colOff>
      <xdr:row>50</xdr:row>
      <xdr:rowOff>19050</xdr:rowOff>
    </xdr:to>
    <xdr:pic>
      <xdr:nvPicPr>
        <xdr:cNvPr id="442" name="Picture 795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54510305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50</xdr:row>
      <xdr:rowOff>0</xdr:rowOff>
    </xdr:from>
    <xdr:to>
      <xdr:col>5</xdr:col>
      <xdr:colOff>19050</xdr:colOff>
      <xdr:row>50</xdr:row>
      <xdr:rowOff>19050</xdr:rowOff>
    </xdr:to>
    <xdr:pic>
      <xdr:nvPicPr>
        <xdr:cNvPr id="443" name="Picture 796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54510305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50</xdr:row>
      <xdr:rowOff>0</xdr:rowOff>
    </xdr:from>
    <xdr:to>
      <xdr:col>5</xdr:col>
      <xdr:colOff>19050</xdr:colOff>
      <xdr:row>50</xdr:row>
      <xdr:rowOff>19050</xdr:rowOff>
    </xdr:to>
    <xdr:pic>
      <xdr:nvPicPr>
        <xdr:cNvPr id="444" name="Picture 797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54510305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50</xdr:row>
      <xdr:rowOff>0</xdr:rowOff>
    </xdr:from>
    <xdr:to>
      <xdr:col>5</xdr:col>
      <xdr:colOff>19050</xdr:colOff>
      <xdr:row>50</xdr:row>
      <xdr:rowOff>19050</xdr:rowOff>
    </xdr:to>
    <xdr:pic>
      <xdr:nvPicPr>
        <xdr:cNvPr id="445" name="Picture 794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54510305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50</xdr:row>
      <xdr:rowOff>0</xdr:rowOff>
    </xdr:from>
    <xdr:to>
      <xdr:col>5</xdr:col>
      <xdr:colOff>19050</xdr:colOff>
      <xdr:row>50</xdr:row>
      <xdr:rowOff>19050</xdr:rowOff>
    </xdr:to>
    <xdr:pic>
      <xdr:nvPicPr>
        <xdr:cNvPr id="446" name="Picture 795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54510305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50</xdr:row>
      <xdr:rowOff>0</xdr:rowOff>
    </xdr:from>
    <xdr:to>
      <xdr:col>5</xdr:col>
      <xdr:colOff>19050</xdr:colOff>
      <xdr:row>50</xdr:row>
      <xdr:rowOff>19050</xdr:rowOff>
    </xdr:to>
    <xdr:pic>
      <xdr:nvPicPr>
        <xdr:cNvPr id="447" name="Picture 796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54510305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50</xdr:row>
      <xdr:rowOff>0</xdr:rowOff>
    </xdr:from>
    <xdr:to>
      <xdr:col>5</xdr:col>
      <xdr:colOff>19050</xdr:colOff>
      <xdr:row>50</xdr:row>
      <xdr:rowOff>19050</xdr:rowOff>
    </xdr:to>
    <xdr:pic>
      <xdr:nvPicPr>
        <xdr:cNvPr id="448" name="Picture 797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54510305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50</xdr:row>
      <xdr:rowOff>0</xdr:rowOff>
    </xdr:from>
    <xdr:to>
      <xdr:col>5</xdr:col>
      <xdr:colOff>19050</xdr:colOff>
      <xdr:row>50</xdr:row>
      <xdr:rowOff>19050</xdr:rowOff>
    </xdr:to>
    <xdr:pic>
      <xdr:nvPicPr>
        <xdr:cNvPr id="449" name="Picture 794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54510305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50</xdr:row>
      <xdr:rowOff>0</xdr:rowOff>
    </xdr:from>
    <xdr:to>
      <xdr:col>5</xdr:col>
      <xdr:colOff>19050</xdr:colOff>
      <xdr:row>50</xdr:row>
      <xdr:rowOff>19050</xdr:rowOff>
    </xdr:to>
    <xdr:pic>
      <xdr:nvPicPr>
        <xdr:cNvPr id="450" name="Picture 795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54510305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50</xdr:row>
      <xdr:rowOff>0</xdr:rowOff>
    </xdr:from>
    <xdr:to>
      <xdr:col>5</xdr:col>
      <xdr:colOff>19050</xdr:colOff>
      <xdr:row>50</xdr:row>
      <xdr:rowOff>19050</xdr:rowOff>
    </xdr:to>
    <xdr:pic>
      <xdr:nvPicPr>
        <xdr:cNvPr id="451" name="Picture 796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54510305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50</xdr:row>
      <xdr:rowOff>0</xdr:rowOff>
    </xdr:from>
    <xdr:to>
      <xdr:col>5</xdr:col>
      <xdr:colOff>19050</xdr:colOff>
      <xdr:row>50</xdr:row>
      <xdr:rowOff>19050</xdr:rowOff>
    </xdr:to>
    <xdr:pic>
      <xdr:nvPicPr>
        <xdr:cNvPr id="452" name="Picture 797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54510305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50</xdr:row>
      <xdr:rowOff>0</xdr:rowOff>
    </xdr:from>
    <xdr:to>
      <xdr:col>5</xdr:col>
      <xdr:colOff>19050</xdr:colOff>
      <xdr:row>50</xdr:row>
      <xdr:rowOff>19050</xdr:rowOff>
    </xdr:to>
    <xdr:pic>
      <xdr:nvPicPr>
        <xdr:cNvPr id="453" name="Picture 794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54510305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50</xdr:row>
      <xdr:rowOff>0</xdr:rowOff>
    </xdr:from>
    <xdr:to>
      <xdr:col>5</xdr:col>
      <xdr:colOff>19050</xdr:colOff>
      <xdr:row>50</xdr:row>
      <xdr:rowOff>19050</xdr:rowOff>
    </xdr:to>
    <xdr:pic>
      <xdr:nvPicPr>
        <xdr:cNvPr id="454" name="Picture 795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54510305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50</xdr:row>
      <xdr:rowOff>0</xdr:rowOff>
    </xdr:from>
    <xdr:to>
      <xdr:col>5</xdr:col>
      <xdr:colOff>19050</xdr:colOff>
      <xdr:row>50</xdr:row>
      <xdr:rowOff>19050</xdr:rowOff>
    </xdr:to>
    <xdr:pic>
      <xdr:nvPicPr>
        <xdr:cNvPr id="455" name="Picture 796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54510305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50</xdr:row>
      <xdr:rowOff>0</xdr:rowOff>
    </xdr:from>
    <xdr:to>
      <xdr:col>5</xdr:col>
      <xdr:colOff>19050</xdr:colOff>
      <xdr:row>50</xdr:row>
      <xdr:rowOff>19050</xdr:rowOff>
    </xdr:to>
    <xdr:pic>
      <xdr:nvPicPr>
        <xdr:cNvPr id="456" name="Picture 797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54510305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50</xdr:row>
      <xdr:rowOff>0</xdr:rowOff>
    </xdr:from>
    <xdr:to>
      <xdr:col>5</xdr:col>
      <xdr:colOff>19050</xdr:colOff>
      <xdr:row>50</xdr:row>
      <xdr:rowOff>19050</xdr:rowOff>
    </xdr:to>
    <xdr:pic>
      <xdr:nvPicPr>
        <xdr:cNvPr id="457" name="Picture 794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54510305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50</xdr:row>
      <xdr:rowOff>0</xdr:rowOff>
    </xdr:from>
    <xdr:to>
      <xdr:col>5</xdr:col>
      <xdr:colOff>19050</xdr:colOff>
      <xdr:row>50</xdr:row>
      <xdr:rowOff>19050</xdr:rowOff>
    </xdr:to>
    <xdr:pic>
      <xdr:nvPicPr>
        <xdr:cNvPr id="458" name="Picture 795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54510305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50</xdr:row>
      <xdr:rowOff>0</xdr:rowOff>
    </xdr:from>
    <xdr:to>
      <xdr:col>5</xdr:col>
      <xdr:colOff>19050</xdr:colOff>
      <xdr:row>50</xdr:row>
      <xdr:rowOff>19050</xdr:rowOff>
    </xdr:to>
    <xdr:pic>
      <xdr:nvPicPr>
        <xdr:cNvPr id="459" name="Picture 796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54510305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50</xdr:row>
      <xdr:rowOff>0</xdr:rowOff>
    </xdr:from>
    <xdr:to>
      <xdr:col>5</xdr:col>
      <xdr:colOff>19050</xdr:colOff>
      <xdr:row>50</xdr:row>
      <xdr:rowOff>19050</xdr:rowOff>
    </xdr:to>
    <xdr:pic>
      <xdr:nvPicPr>
        <xdr:cNvPr id="460" name="Picture 797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54510305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50</xdr:row>
      <xdr:rowOff>0</xdr:rowOff>
    </xdr:from>
    <xdr:to>
      <xdr:col>5</xdr:col>
      <xdr:colOff>19050</xdr:colOff>
      <xdr:row>50</xdr:row>
      <xdr:rowOff>19050</xdr:rowOff>
    </xdr:to>
    <xdr:pic>
      <xdr:nvPicPr>
        <xdr:cNvPr id="461" name="Picture 794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54510305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50</xdr:row>
      <xdr:rowOff>0</xdr:rowOff>
    </xdr:from>
    <xdr:to>
      <xdr:col>5</xdr:col>
      <xdr:colOff>19050</xdr:colOff>
      <xdr:row>50</xdr:row>
      <xdr:rowOff>19050</xdr:rowOff>
    </xdr:to>
    <xdr:pic>
      <xdr:nvPicPr>
        <xdr:cNvPr id="462" name="Picture 795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54510305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50</xdr:row>
      <xdr:rowOff>0</xdr:rowOff>
    </xdr:from>
    <xdr:to>
      <xdr:col>5</xdr:col>
      <xdr:colOff>19050</xdr:colOff>
      <xdr:row>50</xdr:row>
      <xdr:rowOff>19050</xdr:rowOff>
    </xdr:to>
    <xdr:pic>
      <xdr:nvPicPr>
        <xdr:cNvPr id="463" name="Picture 796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54510305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50</xdr:row>
      <xdr:rowOff>0</xdr:rowOff>
    </xdr:from>
    <xdr:to>
      <xdr:col>5</xdr:col>
      <xdr:colOff>19050</xdr:colOff>
      <xdr:row>50</xdr:row>
      <xdr:rowOff>19050</xdr:rowOff>
    </xdr:to>
    <xdr:pic>
      <xdr:nvPicPr>
        <xdr:cNvPr id="464" name="Picture 797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54510305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50</xdr:row>
      <xdr:rowOff>0</xdr:rowOff>
    </xdr:from>
    <xdr:to>
      <xdr:col>5</xdr:col>
      <xdr:colOff>19050</xdr:colOff>
      <xdr:row>50</xdr:row>
      <xdr:rowOff>19050</xdr:rowOff>
    </xdr:to>
    <xdr:pic>
      <xdr:nvPicPr>
        <xdr:cNvPr id="465" name="Picture 794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54510305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50</xdr:row>
      <xdr:rowOff>0</xdr:rowOff>
    </xdr:from>
    <xdr:to>
      <xdr:col>5</xdr:col>
      <xdr:colOff>19050</xdr:colOff>
      <xdr:row>50</xdr:row>
      <xdr:rowOff>19050</xdr:rowOff>
    </xdr:to>
    <xdr:pic>
      <xdr:nvPicPr>
        <xdr:cNvPr id="466" name="Picture 795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54510305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50</xdr:row>
      <xdr:rowOff>0</xdr:rowOff>
    </xdr:from>
    <xdr:to>
      <xdr:col>5</xdr:col>
      <xdr:colOff>19050</xdr:colOff>
      <xdr:row>50</xdr:row>
      <xdr:rowOff>19050</xdr:rowOff>
    </xdr:to>
    <xdr:pic>
      <xdr:nvPicPr>
        <xdr:cNvPr id="467" name="Picture 796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54510305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50</xdr:row>
      <xdr:rowOff>0</xdr:rowOff>
    </xdr:from>
    <xdr:to>
      <xdr:col>5</xdr:col>
      <xdr:colOff>19050</xdr:colOff>
      <xdr:row>50</xdr:row>
      <xdr:rowOff>19050</xdr:rowOff>
    </xdr:to>
    <xdr:pic>
      <xdr:nvPicPr>
        <xdr:cNvPr id="468" name="Picture 797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54510305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67</xdr:row>
      <xdr:rowOff>0</xdr:rowOff>
    </xdr:from>
    <xdr:to>
      <xdr:col>5</xdr:col>
      <xdr:colOff>19050</xdr:colOff>
      <xdr:row>67</xdr:row>
      <xdr:rowOff>19050</xdr:rowOff>
    </xdr:to>
    <xdr:pic>
      <xdr:nvPicPr>
        <xdr:cNvPr id="469" name="Picture 794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66481325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67</xdr:row>
      <xdr:rowOff>0</xdr:rowOff>
    </xdr:from>
    <xdr:to>
      <xdr:col>5</xdr:col>
      <xdr:colOff>19050</xdr:colOff>
      <xdr:row>67</xdr:row>
      <xdr:rowOff>19050</xdr:rowOff>
    </xdr:to>
    <xdr:pic>
      <xdr:nvPicPr>
        <xdr:cNvPr id="470" name="Picture 795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66481325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67</xdr:row>
      <xdr:rowOff>0</xdr:rowOff>
    </xdr:from>
    <xdr:to>
      <xdr:col>5</xdr:col>
      <xdr:colOff>19050</xdr:colOff>
      <xdr:row>67</xdr:row>
      <xdr:rowOff>19050</xdr:rowOff>
    </xdr:to>
    <xdr:pic>
      <xdr:nvPicPr>
        <xdr:cNvPr id="471" name="Picture 796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66481325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67</xdr:row>
      <xdr:rowOff>0</xdr:rowOff>
    </xdr:from>
    <xdr:to>
      <xdr:col>5</xdr:col>
      <xdr:colOff>19050</xdr:colOff>
      <xdr:row>67</xdr:row>
      <xdr:rowOff>19050</xdr:rowOff>
    </xdr:to>
    <xdr:pic>
      <xdr:nvPicPr>
        <xdr:cNvPr id="472" name="Picture 797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66481325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67</xdr:row>
      <xdr:rowOff>0</xdr:rowOff>
    </xdr:from>
    <xdr:to>
      <xdr:col>5</xdr:col>
      <xdr:colOff>19050</xdr:colOff>
      <xdr:row>67</xdr:row>
      <xdr:rowOff>19050</xdr:rowOff>
    </xdr:to>
    <xdr:pic>
      <xdr:nvPicPr>
        <xdr:cNvPr id="473" name="Picture 794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66481325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67</xdr:row>
      <xdr:rowOff>0</xdr:rowOff>
    </xdr:from>
    <xdr:to>
      <xdr:col>5</xdr:col>
      <xdr:colOff>19050</xdr:colOff>
      <xdr:row>67</xdr:row>
      <xdr:rowOff>19050</xdr:rowOff>
    </xdr:to>
    <xdr:pic>
      <xdr:nvPicPr>
        <xdr:cNvPr id="474" name="Picture 795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66481325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67</xdr:row>
      <xdr:rowOff>0</xdr:rowOff>
    </xdr:from>
    <xdr:to>
      <xdr:col>5</xdr:col>
      <xdr:colOff>19050</xdr:colOff>
      <xdr:row>67</xdr:row>
      <xdr:rowOff>19050</xdr:rowOff>
    </xdr:to>
    <xdr:pic>
      <xdr:nvPicPr>
        <xdr:cNvPr id="475" name="Picture 796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66481325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67</xdr:row>
      <xdr:rowOff>0</xdr:rowOff>
    </xdr:from>
    <xdr:to>
      <xdr:col>5</xdr:col>
      <xdr:colOff>19050</xdr:colOff>
      <xdr:row>67</xdr:row>
      <xdr:rowOff>19050</xdr:rowOff>
    </xdr:to>
    <xdr:pic>
      <xdr:nvPicPr>
        <xdr:cNvPr id="476" name="Picture 797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66481325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67</xdr:row>
      <xdr:rowOff>0</xdr:rowOff>
    </xdr:from>
    <xdr:to>
      <xdr:col>5</xdr:col>
      <xdr:colOff>19050</xdr:colOff>
      <xdr:row>67</xdr:row>
      <xdr:rowOff>19050</xdr:rowOff>
    </xdr:to>
    <xdr:pic>
      <xdr:nvPicPr>
        <xdr:cNvPr id="477" name="Picture 794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66481325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67</xdr:row>
      <xdr:rowOff>0</xdr:rowOff>
    </xdr:from>
    <xdr:to>
      <xdr:col>5</xdr:col>
      <xdr:colOff>19050</xdr:colOff>
      <xdr:row>67</xdr:row>
      <xdr:rowOff>19050</xdr:rowOff>
    </xdr:to>
    <xdr:pic>
      <xdr:nvPicPr>
        <xdr:cNvPr id="478" name="Picture 795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66481325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67</xdr:row>
      <xdr:rowOff>0</xdr:rowOff>
    </xdr:from>
    <xdr:to>
      <xdr:col>5</xdr:col>
      <xdr:colOff>19050</xdr:colOff>
      <xdr:row>67</xdr:row>
      <xdr:rowOff>19050</xdr:rowOff>
    </xdr:to>
    <xdr:pic>
      <xdr:nvPicPr>
        <xdr:cNvPr id="479" name="Picture 796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66481325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67</xdr:row>
      <xdr:rowOff>0</xdr:rowOff>
    </xdr:from>
    <xdr:to>
      <xdr:col>5</xdr:col>
      <xdr:colOff>19050</xdr:colOff>
      <xdr:row>67</xdr:row>
      <xdr:rowOff>19050</xdr:rowOff>
    </xdr:to>
    <xdr:pic>
      <xdr:nvPicPr>
        <xdr:cNvPr id="480" name="Picture 797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66481325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67</xdr:row>
      <xdr:rowOff>0</xdr:rowOff>
    </xdr:from>
    <xdr:to>
      <xdr:col>5</xdr:col>
      <xdr:colOff>19050</xdr:colOff>
      <xdr:row>67</xdr:row>
      <xdr:rowOff>19050</xdr:rowOff>
    </xdr:to>
    <xdr:pic>
      <xdr:nvPicPr>
        <xdr:cNvPr id="481" name="Picture 794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66481325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67</xdr:row>
      <xdr:rowOff>0</xdr:rowOff>
    </xdr:from>
    <xdr:to>
      <xdr:col>5</xdr:col>
      <xdr:colOff>19050</xdr:colOff>
      <xdr:row>67</xdr:row>
      <xdr:rowOff>19050</xdr:rowOff>
    </xdr:to>
    <xdr:pic>
      <xdr:nvPicPr>
        <xdr:cNvPr id="482" name="Picture 795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66481325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67</xdr:row>
      <xdr:rowOff>0</xdr:rowOff>
    </xdr:from>
    <xdr:to>
      <xdr:col>5</xdr:col>
      <xdr:colOff>19050</xdr:colOff>
      <xdr:row>67</xdr:row>
      <xdr:rowOff>19050</xdr:rowOff>
    </xdr:to>
    <xdr:pic>
      <xdr:nvPicPr>
        <xdr:cNvPr id="483" name="Picture 796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66481325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67</xdr:row>
      <xdr:rowOff>0</xdr:rowOff>
    </xdr:from>
    <xdr:to>
      <xdr:col>5</xdr:col>
      <xdr:colOff>19050</xdr:colOff>
      <xdr:row>67</xdr:row>
      <xdr:rowOff>19050</xdr:rowOff>
    </xdr:to>
    <xdr:pic>
      <xdr:nvPicPr>
        <xdr:cNvPr id="484" name="Picture 797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66481325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67</xdr:row>
      <xdr:rowOff>0</xdr:rowOff>
    </xdr:from>
    <xdr:to>
      <xdr:col>5</xdr:col>
      <xdr:colOff>19050</xdr:colOff>
      <xdr:row>67</xdr:row>
      <xdr:rowOff>19050</xdr:rowOff>
    </xdr:to>
    <xdr:pic>
      <xdr:nvPicPr>
        <xdr:cNvPr id="485" name="Picture 794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66481325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67</xdr:row>
      <xdr:rowOff>0</xdr:rowOff>
    </xdr:from>
    <xdr:to>
      <xdr:col>5</xdr:col>
      <xdr:colOff>19050</xdr:colOff>
      <xdr:row>67</xdr:row>
      <xdr:rowOff>19050</xdr:rowOff>
    </xdr:to>
    <xdr:pic>
      <xdr:nvPicPr>
        <xdr:cNvPr id="486" name="Picture 795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66481325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67</xdr:row>
      <xdr:rowOff>0</xdr:rowOff>
    </xdr:from>
    <xdr:to>
      <xdr:col>5</xdr:col>
      <xdr:colOff>19050</xdr:colOff>
      <xdr:row>67</xdr:row>
      <xdr:rowOff>19050</xdr:rowOff>
    </xdr:to>
    <xdr:pic>
      <xdr:nvPicPr>
        <xdr:cNvPr id="487" name="Picture 796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66481325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67</xdr:row>
      <xdr:rowOff>0</xdr:rowOff>
    </xdr:from>
    <xdr:to>
      <xdr:col>5</xdr:col>
      <xdr:colOff>19050</xdr:colOff>
      <xdr:row>67</xdr:row>
      <xdr:rowOff>19050</xdr:rowOff>
    </xdr:to>
    <xdr:pic>
      <xdr:nvPicPr>
        <xdr:cNvPr id="488" name="Picture 797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66481325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67</xdr:row>
      <xdr:rowOff>0</xdr:rowOff>
    </xdr:from>
    <xdr:to>
      <xdr:col>5</xdr:col>
      <xdr:colOff>19050</xdr:colOff>
      <xdr:row>67</xdr:row>
      <xdr:rowOff>19050</xdr:rowOff>
    </xdr:to>
    <xdr:pic>
      <xdr:nvPicPr>
        <xdr:cNvPr id="489" name="Picture 794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66481325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67</xdr:row>
      <xdr:rowOff>0</xdr:rowOff>
    </xdr:from>
    <xdr:to>
      <xdr:col>5</xdr:col>
      <xdr:colOff>19050</xdr:colOff>
      <xdr:row>67</xdr:row>
      <xdr:rowOff>19050</xdr:rowOff>
    </xdr:to>
    <xdr:pic>
      <xdr:nvPicPr>
        <xdr:cNvPr id="490" name="Picture 795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66481325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67</xdr:row>
      <xdr:rowOff>0</xdr:rowOff>
    </xdr:from>
    <xdr:to>
      <xdr:col>5</xdr:col>
      <xdr:colOff>19050</xdr:colOff>
      <xdr:row>67</xdr:row>
      <xdr:rowOff>19050</xdr:rowOff>
    </xdr:to>
    <xdr:pic>
      <xdr:nvPicPr>
        <xdr:cNvPr id="491" name="Picture 796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66481325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67</xdr:row>
      <xdr:rowOff>0</xdr:rowOff>
    </xdr:from>
    <xdr:to>
      <xdr:col>5</xdr:col>
      <xdr:colOff>19050</xdr:colOff>
      <xdr:row>67</xdr:row>
      <xdr:rowOff>19050</xdr:rowOff>
    </xdr:to>
    <xdr:pic>
      <xdr:nvPicPr>
        <xdr:cNvPr id="492" name="Picture 797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66481325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67</xdr:row>
      <xdr:rowOff>0</xdr:rowOff>
    </xdr:from>
    <xdr:to>
      <xdr:col>5</xdr:col>
      <xdr:colOff>19050</xdr:colOff>
      <xdr:row>67</xdr:row>
      <xdr:rowOff>19050</xdr:rowOff>
    </xdr:to>
    <xdr:pic>
      <xdr:nvPicPr>
        <xdr:cNvPr id="493" name="Picture 794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66481325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67</xdr:row>
      <xdr:rowOff>0</xdr:rowOff>
    </xdr:from>
    <xdr:to>
      <xdr:col>5</xdr:col>
      <xdr:colOff>19050</xdr:colOff>
      <xdr:row>67</xdr:row>
      <xdr:rowOff>19050</xdr:rowOff>
    </xdr:to>
    <xdr:pic>
      <xdr:nvPicPr>
        <xdr:cNvPr id="494" name="Picture 795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66481325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67</xdr:row>
      <xdr:rowOff>0</xdr:rowOff>
    </xdr:from>
    <xdr:to>
      <xdr:col>5</xdr:col>
      <xdr:colOff>19050</xdr:colOff>
      <xdr:row>67</xdr:row>
      <xdr:rowOff>19050</xdr:rowOff>
    </xdr:to>
    <xdr:pic>
      <xdr:nvPicPr>
        <xdr:cNvPr id="495" name="Picture 796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66481325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67</xdr:row>
      <xdr:rowOff>0</xdr:rowOff>
    </xdr:from>
    <xdr:to>
      <xdr:col>5</xdr:col>
      <xdr:colOff>19050</xdr:colOff>
      <xdr:row>67</xdr:row>
      <xdr:rowOff>19050</xdr:rowOff>
    </xdr:to>
    <xdr:pic>
      <xdr:nvPicPr>
        <xdr:cNvPr id="496" name="Picture 797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66481325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67</xdr:row>
      <xdr:rowOff>0</xdr:rowOff>
    </xdr:from>
    <xdr:to>
      <xdr:col>5</xdr:col>
      <xdr:colOff>19050</xdr:colOff>
      <xdr:row>67</xdr:row>
      <xdr:rowOff>19050</xdr:rowOff>
    </xdr:to>
    <xdr:pic>
      <xdr:nvPicPr>
        <xdr:cNvPr id="497" name="Picture 794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66481325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67</xdr:row>
      <xdr:rowOff>0</xdr:rowOff>
    </xdr:from>
    <xdr:to>
      <xdr:col>5</xdr:col>
      <xdr:colOff>19050</xdr:colOff>
      <xdr:row>67</xdr:row>
      <xdr:rowOff>19050</xdr:rowOff>
    </xdr:to>
    <xdr:pic>
      <xdr:nvPicPr>
        <xdr:cNvPr id="498" name="Picture 795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66481325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67</xdr:row>
      <xdr:rowOff>0</xdr:rowOff>
    </xdr:from>
    <xdr:to>
      <xdr:col>5</xdr:col>
      <xdr:colOff>19050</xdr:colOff>
      <xdr:row>67</xdr:row>
      <xdr:rowOff>19050</xdr:rowOff>
    </xdr:to>
    <xdr:pic>
      <xdr:nvPicPr>
        <xdr:cNvPr id="499" name="Picture 796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66481325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67</xdr:row>
      <xdr:rowOff>0</xdr:rowOff>
    </xdr:from>
    <xdr:to>
      <xdr:col>5</xdr:col>
      <xdr:colOff>19050</xdr:colOff>
      <xdr:row>67</xdr:row>
      <xdr:rowOff>19050</xdr:rowOff>
    </xdr:to>
    <xdr:pic>
      <xdr:nvPicPr>
        <xdr:cNvPr id="500" name="Picture 797" descr="x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260" y="66481325"/>
          <a:ext cx="1905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463550</xdr:colOff>
      <xdr:row>134</xdr:row>
      <xdr:rowOff>286385</xdr:rowOff>
    </xdr:from>
    <xdr:to>
      <xdr:col>2</xdr:col>
      <xdr:colOff>1346835</xdr:colOff>
      <xdr:row>135</xdr:row>
      <xdr:rowOff>440055</xdr:rowOff>
    </xdr:to>
    <xdr:pic>
      <xdr:nvPicPr>
        <xdr:cNvPr id="551" name="图片 550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2056765" y="138721465"/>
          <a:ext cx="883285" cy="8166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113030</xdr:colOff>
      <xdr:row>120</xdr:row>
      <xdr:rowOff>1082675</xdr:rowOff>
    </xdr:from>
    <xdr:to>
      <xdr:col>2</xdr:col>
      <xdr:colOff>1163955</xdr:colOff>
      <xdr:row>121</xdr:row>
      <xdr:rowOff>707390</xdr:rowOff>
    </xdr:to>
    <xdr:pic>
      <xdr:nvPicPr>
        <xdr:cNvPr id="29" name="图片 28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1706245" y="126949200"/>
          <a:ext cx="1050925" cy="7073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85725</xdr:colOff>
      <xdr:row>120</xdr:row>
      <xdr:rowOff>1936115</xdr:rowOff>
    </xdr:from>
    <xdr:to>
      <xdr:col>2</xdr:col>
      <xdr:colOff>1125220</xdr:colOff>
      <xdr:row>121</xdr:row>
      <xdr:rowOff>588010</xdr:rowOff>
    </xdr:to>
    <xdr:pic>
      <xdr:nvPicPr>
        <xdr:cNvPr id="36" name="图片 35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1678940" y="126949200"/>
          <a:ext cx="1039495" cy="588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1476375</xdr:colOff>
      <xdr:row>120</xdr:row>
      <xdr:rowOff>1323975</xdr:rowOff>
    </xdr:from>
    <xdr:to>
      <xdr:col>2</xdr:col>
      <xdr:colOff>1822450</xdr:colOff>
      <xdr:row>122</xdr:row>
      <xdr:rowOff>364490</xdr:rowOff>
    </xdr:to>
    <xdr:pic>
      <xdr:nvPicPr>
        <xdr:cNvPr id="67" name="图片 66"/>
        <xdr:cNvPicPr>
          <a:picLocks noChangeAspect="1"/>
        </xdr:cNvPicPr>
      </xdr:nvPicPr>
      <xdr:blipFill>
        <a:blip r:embed="rId5"/>
        <a:srcRect l="28394" t="14101" r="35969" b="14527"/>
        <a:stretch>
          <a:fillRect/>
        </a:stretch>
      </xdr:blipFill>
      <xdr:spPr>
        <a:xfrm flipH="1">
          <a:off x="3069590" y="126949200"/>
          <a:ext cx="346075" cy="12350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142240</xdr:colOff>
      <xdr:row>120</xdr:row>
      <xdr:rowOff>60325</xdr:rowOff>
    </xdr:from>
    <xdr:to>
      <xdr:col>2</xdr:col>
      <xdr:colOff>1442085</xdr:colOff>
      <xdr:row>121</xdr:row>
      <xdr:rowOff>320675</xdr:rowOff>
    </xdr:to>
    <xdr:pic>
      <xdr:nvPicPr>
        <xdr:cNvPr id="3" name="图片 2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1735455" y="126346585"/>
          <a:ext cx="1299845" cy="92329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theme/theme1.xml><?xml version="1.0" encoding="utf-8"?>
<a:theme xmlns:a="http://schemas.openxmlformats.org/drawingml/2006/main" name="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pageSetUpPr fitToPage="1"/>
  </sheetPr>
  <dimension ref="A1:H179"/>
  <sheetViews>
    <sheetView tabSelected="1" zoomScale="85" zoomScaleNormal="85" workbookViewId="0">
      <selection activeCell="R5" sqref="R5"/>
    </sheetView>
  </sheetViews>
  <sheetFormatPr defaultColWidth="9" defaultRowHeight="14.4" outlineLevelCol="7"/>
  <cols>
    <col min="1" max="1" width="6.62037037037037" style="6" customWidth="1"/>
    <col min="2" max="2" width="16.6111111111111" style="7" customWidth="1"/>
    <col min="3" max="3" width="27.25" style="7" customWidth="1"/>
    <col min="4" max="5" width="18.6296296296296" style="6" customWidth="1"/>
    <col min="6" max="6" width="21.7685185185185" style="6" customWidth="1"/>
    <col min="7" max="7" width="8.62962962962963" style="6" customWidth="1"/>
    <col min="8" max="8" width="10" style="8" customWidth="1"/>
    <col min="9" max="16384" width="9" style="6"/>
  </cols>
  <sheetData>
    <row r="1" s="1" customFormat="1" ht="36.6" spans="1:8">
      <c r="A1" s="9" t="s">
        <v>0</v>
      </c>
      <c r="B1" s="9"/>
      <c r="C1" s="9"/>
      <c r="D1" s="9"/>
      <c r="E1" s="9"/>
      <c r="F1" s="9"/>
      <c r="G1" s="9"/>
      <c r="H1" s="9"/>
    </row>
    <row r="2" ht="20.4" spans="1:8">
      <c r="A2" s="10" t="s">
        <v>1</v>
      </c>
      <c r="B2" s="11"/>
      <c r="C2" s="12"/>
      <c r="D2" s="13"/>
      <c r="E2" s="13"/>
      <c r="F2" s="14"/>
      <c r="G2" s="13"/>
      <c r="H2" s="15"/>
    </row>
    <row r="3" ht="17.4" spans="1:8">
      <c r="A3" s="16" t="s">
        <v>2</v>
      </c>
      <c r="B3" s="16" t="s">
        <v>3</v>
      </c>
      <c r="C3" s="16" t="s">
        <v>4</v>
      </c>
      <c r="D3" s="16" t="s">
        <v>5</v>
      </c>
      <c r="E3" s="16" t="s">
        <v>6</v>
      </c>
      <c r="F3" s="17" t="s">
        <v>7</v>
      </c>
      <c r="G3" s="16" t="s">
        <v>8</v>
      </c>
      <c r="H3" s="16" t="s">
        <v>9</v>
      </c>
    </row>
    <row r="4" s="1" customFormat="1" ht="69.6" spans="1:8">
      <c r="A4" s="18">
        <v>1</v>
      </c>
      <c r="B4" s="19" t="s">
        <v>10</v>
      </c>
      <c r="C4" s="20" t="str">
        <f>_xlfn.DISPIMG("ID_BFD40B1B207342BFA8B6D5EAA1EA68BA",1)</f>
        <v>=DISPIMG("ID_BFD40B1B207342BFA8B6D5EAA1EA68BA",1)</v>
      </c>
      <c r="D4" s="21" t="s">
        <v>11</v>
      </c>
      <c r="E4" s="21" t="s">
        <v>12</v>
      </c>
      <c r="F4" s="22" t="s">
        <v>13</v>
      </c>
      <c r="G4" s="21">
        <v>20</v>
      </c>
      <c r="H4" s="21" t="s">
        <v>14</v>
      </c>
    </row>
    <row r="5" s="1" customFormat="1" ht="69.6" spans="1:8">
      <c r="A5" s="18">
        <v>2</v>
      </c>
      <c r="B5" s="19" t="s">
        <v>15</v>
      </c>
      <c r="C5" s="23"/>
      <c r="D5" s="21" t="s">
        <v>16</v>
      </c>
      <c r="E5" s="21" t="s">
        <v>12</v>
      </c>
      <c r="F5" s="22" t="s">
        <v>13</v>
      </c>
      <c r="G5" s="21">
        <v>20</v>
      </c>
      <c r="H5" s="21" t="s">
        <v>14</v>
      </c>
    </row>
    <row r="6" s="1" customFormat="1" ht="69.6" spans="1:8">
      <c r="A6" s="18">
        <v>3</v>
      </c>
      <c r="B6" s="19" t="s">
        <v>17</v>
      </c>
      <c r="C6" s="23"/>
      <c r="D6" s="21" t="s">
        <v>18</v>
      </c>
      <c r="E6" s="21" t="s">
        <v>12</v>
      </c>
      <c r="F6" s="22" t="s">
        <v>13</v>
      </c>
      <c r="G6" s="21">
        <v>20</v>
      </c>
      <c r="H6" s="21" t="s">
        <v>14</v>
      </c>
    </row>
    <row r="7" s="1" customFormat="1" ht="69.6" spans="1:8">
      <c r="A7" s="18">
        <v>4</v>
      </c>
      <c r="B7" s="21" t="s">
        <v>19</v>
      </c>
      <c r="C7" s="24"/>
      <c r="D7" s="21" t="s">
        <v>20</v>
      </c>
      <c r="E7" s="21" t="s">
        <v>12</v>
      </c>
      <c r="F7" s="22" t="s">
        <v>13</v>
      </c>
      <c r="G7" s="21">
        <v>20</v>
      </c>
      <c r="H7" s="21" t="s">
        <v>14</v>
      </c>
    </row>
    <row r="8" s="1" customFormat="1" ht="69.6" spans="1:8">
      <c r="A8" s="18">
        <v>5</v>
      </c>
      <c r="B8" s="19" t="s">
        <v>21</v>
      </c>
      <c r="C8" s="20" t="str">
        <f>_xlfn.DISPIMG("ID_99F4314A6BC34CD2B4CAC9812D2B575E",1)</f>
        <v>=DISPIMG("ID_99F4314A6BC34CD2B4CAC9812D2B575E",1)</v>
      </c>
      <c r="D8" s="25" t="s">
        <v>22</v>
      </c>
      <c r="E8" s="21" t="s">
        <v>12</v>
      </c>
      <c r="F8" s="22" t="s">
        <v>13</v>
      </c>
      <c r="G8" s="21">
        <v>2</v>
      </c>
      <c r="H8" s="21" t="s">
        <v>14</v>
      </c>
    </row>
    <row r="9" s="1" customFormat="1" ht="69.6" spans="1:8">
      <c r="A9" s="18">
        <v>6</v>
      </c>
      <c r="B9" s="19" t="s">
        <v>23</v>
      </c>
      <c r="C9" s="23"/>
      <c r="D9" s="26" t="s">
        <v>24</v>
      </c>
      <c r="E9" s="21" t="s">
        <v>12</v>
      </c>
      <c r="F9" s="22" t="s">
        <v>13</v>
      </c>
      <c r="G9" s="21">
        <v>20</v>
      </c>
      <c r="H9" s="21" t="s">
        <v>14</v>
      </c>
    </row>
    <row r="10" s="1" customFormat="1" ht="69.6" spans="1:8">
      <c r="A10" s="18">
        <v>7</v>
      </c>
      <c r="B10" s="21" t="s">
        <v>25</v>
      </c>
      <c r="C10" s="23"/>
      <c r="D10" s="25" t="s">
        <v>26</v>
      </c>
      <c r="E10" s="21" t="s">
        <v>12</v>
      </c>
      <c r="F10" s="22" t="s">
        <v>13</v>
      </c>
      <c r="G10" s="21">
        <v>25</v>
      </c>
      <c r="H10" s="21" t="s">
        <v>14</v>
      </c>
    </row>
    <row r="11" s="1" customFormat="1" ht="69.6" spans="1:8">
      <c r="A11" s="18">
        <v>8</v>
      </c>
      <c r="B11" s="19" t="s">
        <v>27</v>
      </c>
      <c r="C11" s="24"/>
      <c r="D11" s="25" t="s">
        <v>28</v>
      </c>
      <c r="E11" s="21" t="s">
        <v>12</v>
      </c>
      <c r="F11" s="22" t="s">
        <v>13</v>
      </c>
      <c r="G11" s="21">
        <v>2</v>
      </c>
      <c r="H11" s="21" t="s">
        <v>14</v>
      </c>
    </row>
    <row r="12" s="1" customFormat="1" ht="34.8" spans="1:8">
      <c r="A12" s="18">
        <v>9</v>
      </c>
      <c r="B12" s="19" t="s">
        <v>29</v>
      </c>
      <c r="C12" s="19" t="str">
        <f>_xlfn.DISPIMG("ID_543D8713C1274A4B9751E5C3C4A85C0C",1)</f>
        <v>=DISPIMG("ID_543D8713C1274A4B9751E5C3C4A85C0C",1)</v>
      </c>
      <c r="D12" s="25" t="s">
        <v>30</v>
      </c>
      <c r="E12" s="25" t="s">
        <v>31</v>
      </c>
      <c r="F12" s="22" t="s">
        <v>32</v>
      </c>
      <c r="G12" s="21">
        <v>20</v>
      </c>
      <c r="H12" s="21" t="s">
        <v>33</v>
      </c>
    </row>
    <row r="13" s="1" customFormat="1" ht="52.2" spans="1:8">
      <c r="A13" s="18">
        <v>10</v>
      </c>
      <c r="B13" s="19" t="s">
        <v>34</v>
      </c>
      <c r="C13" s="19" t="str">
        <f>_xlfn.DISPIMG("ID_14D3466420AB431E9DD117A33D557BB9",1)</f>
        <v>=DISPIMG("ID_14D3466420AB431E9DD117A33D557BB9",1)</v>
      </c>
      <c r="D13" s="25" t="s">
        <v>35</v>
      </c>
      <c r="E13" s="25" t="s">
        <v>36</v>
      </c>
      <c r="F13" s="22" t="s">
        <v>37</v>
      </c>
      <c r="G13" s="21">
        <v>30</v>
      </c>
      <c r="H13" s="21" t="s">
        <v>38</v>
      </c>
    </row>
    <row r="14" s="1" customFormat="1" ht="52.2" spans="1:8">
      <c r="A14" s="18">
        <v>11</v>
      </c>
      <c r="B14" s="19" t="s">
        <v>39</v>
      </c>
      <c r="C14" s="19" t="str">
        <f>_xlfn.DISPIMG("ID_CCD2963C192A4ED19E719BAF1AEABFBB",1)</f>
        <v>=DISPIMG("ID_CCD2963C192A4ED19E719BAF1AEABFBB",1)</v>
      </c>
      <c r="D14" s="21" t="s">
        <v>40</v>
      </c>
      <c r="E14" s="21" t="s">
        <v>41</v>
      </c>
      <c r="F14" s="27" t="s">
        <v>42</v>
      </c>
      <c r="G14" s="21">
        <v>20</v>
      </c>
      <c r="H14" s="21" t="s">
        <v>14</v>
      </c>
    </row>
    <row r="15" s="1" customFormat="1" ht="52.2" spans="1:8">
      <c r="A15" s="18">
        <v>12</v>
      </c>
      <c r="B15" s="19" t="s">
        <v>43</v>
      </c>
      <c r="C15" s="19" t="str">
        <f>_xlfn.DISPIMG("ID_42712104374D485FBD1AC9724B2A324F",1)</f>
        <v>=DISPIMG("ID_42712104374D485FBD1AC9724B2A324F",1)</v>
      </c>
      <c r="D15" s="21" t="s">
        <v>44</v>
      </c>
      <c r="E15" s="21" t="s">
        <v>45</v>
      </c>
      <c r="F15" s="27" t="s">
        <v>42</v>
      </c>
      <c r="G15" s="21">
        <v>20</v>
      </c>
      <c r="H15" s="21" t="s">
        <v>14</v>
      </c>
    </row>
    <row r="16" s="1" customFormat="1" ht="52.2" spans="1:8">
      <c r="A16" s="18">
        <v>13</v>
      </c>
      <c r="B16" s="21" t="s">
        <v>46</v>
      </c>
      <c r="C16" s="19" t="str">
        <f>_xlfn.DISPIMG("ID_4CE2AB107F664C9BB2E93FB071A8E6BA",1)</f>
        <v>=DISPIMG("ID_4CE2AB107F664C9BB2E93FB071A8E6BA",1)</v>
      </c>
      <c r="D16" s="21" t="s">
        <v>47</v>
      </c>
      <c r="E16" s="21" t="s">
        <v>45</v>
      </c>
      <c r="F16" s="27" t="s">
        <v>42</v>
      </c>
      <c r="G16" s="21">
        <v>20</v>
      </c>
      <c r="H16" s="21" t="s">
        <v>14</v>
      </c>
    </row>
    <row r="17" s="1" customFormat="1" ht="52.2" spans="1:8">
      <c r="A17" s="18">
        <v>14</v>
      </c>
      <c r="B17" s="21" t="s">
        <v>48</v>
      </c>
      <c r="C17" s="19" t="str">
        <f>_xlfn.DISPIMG("ID_2F7D4319F64C4AB99D67B1DF057964B6",1)</f>
        <v>=DISPIMG("ID_2F7D4319F64C4AB99D67B1DF057964B6",1)</v>
      </c>
      <c r="D17" s="21" t="s">
        <v>49</v>
      </c>
      <c r="E17" s="21" t="s">
        <v>50</v>
      </c>
      <c r="F17" s="27" t="s">
        <v>51</v>
      </c>
      <c r="G17" s="21">
        <v>6</v>
      </c>
      <c r="H17" s="21" t="s">
        <v>52</v>
      </c>
    </row>
    <row r="18" s="1" customFormat="1" ht="52.2" spans="1:8">
      <c r="A18" s="18">
        <v>15</v>
      </c>
      <c r="B18" s="21" t="s">
        <v>53</v>
      </c>
      <c r="C18" s="19" t="str">
        <f>_xlfn.DISPIMG("ID_2E4D639AF7AA43DCA0A8BD7B8FD97C12",1)</f>
        <v>=DISPIMG("ID_2E4D639AF7AA43DCA0A8BD7B8FD97C12",1)</v>
      </c>
      <c r="D18" s="21" t="s">
        <v>54</v>
      </c>
      <c r="E18" s="21" t="s">
        <v>50</v>
      </c>
      <c r="F18" s="27" t="s">
        <v>55</v>
      </c>
      <c r="G18" s="21">
        <v>2</v>
      </c>
      <c r="H18" s="21" t="s">
        <v>56</v>
      </c>
    </row>
    <row r="19" s="1" customFormat="1" ht="69.6" spans="1:8">
      <c r="A19" s="18">
        <v>16</v>
      </c>
      <c r="B19" s="28" t="s">
        <v>57</v>
      </c>
      <c r="C19" s="19" t="str">
        <f>_xlfn.DISPIMG("ID_E3688292F600429C875D6C350344C15F",1)</f>
        <v>=DISPIMG("ID_E3688292F600429C875D6C350344C15F",1)</v>
      </c>
      <c r="D19" s="21" t="s">
        <v>30</v>
      </c>
      <c r="E19" s="21" t="s">
        <v>58</v>
      </c>
      <c r="F19" s="29" t="s">
        <v>59</v>
      </c>
      <c r="G19" s="21">
        <v>4</v>
      </c>
      <c r="H19" s="21" t="s">
        <v>14</v>
      </c>
    </row>
    <row r="20" s="1" customFormat="1" ht="121.8" spans="1:8">
      <c r="A20" s="18">
        <v>17</v>
      </c>
      <c r="B20" s="18" t="s">
        <v>60</v>
      </c>
      <c r="C20" s="19" t="str">
        <f>_xlfn.DISPIMG("ID_FD2BBE49A69840E1B2A0CB5766DD885C",1)</f>
        <v>=DISPIMG("ID_FD2BBE49A69840E1B2A0CB5766DD885C",1)</v>
      </c>
      <c r="D20" s="21" t="s">
        <v>61</v>
      </c>
      <c r="E20" s="21" t="s">
        <v>12</v>
      </c>
      <c r="F20" s="27" t="s">
        <v>62</v>
      </c>
      <c r="G20" s="21">
        <v>2</v>
      </c>
      <c r="H20" s="21" t="s">
        <v>14</v>
      </c>
    </row>
    <row r="21" s="1" customFormat="1" ht="121.8" spans="1:8">
      <c r="A21" s="18">
        <v>18</v>
      </c>
      <c r="B21" s="18" t="s">
        <v>63</v>
      </c>
      <c r="C21" s="19" t="str">
        <f>_xlfn.DISPIMG("ID_FC1F9FF659E94A9B8DE1206D133485F0",1)</f>
        <v>=DISPIMG("ID_FC1F9FF659E94A9B8DE1206D133485F0",1)</v>
      </c>
      <c r="D21" s="21" t="s">
        <v>64</v>
      </c>
      <c r="E21" s="21" t="s">
        <v>12</v>
      </c>
      <c r="F21" s="27" t="s">
        <v>65</v>
      </c>
      <c r="G21" s="21">
        <v>2</v>
      </c>
      <c r="H21" s="21" t="s">
        <v>14</v>
      </c>
    </row>
    <row r="22" s="1" customFormat="1" ht="121.8" spans="1:8">
      <c r="A22" s="18">
        <v>19</v>
      </c>
      <c r="B22" s="18" t="s">
        <v>66</v>
      </c>
      <c r="C22" s="19" t="str">
        <f>_xlfn.DISPIMG("ID_347DFF71F3484DB0B3F1A68424DA2D3D",1)</f>
        <v>=DISPIMG("ID_347DFF71F3484DB0B3F1A68424DA2D3D",1)</v>
      </c>
      <c r="D22" s="21" t="s">
        <v>67</v>
      </c>
      <c r="E22" s="21" t="s">
        <v>12</v>
      </c>
      <c r="F22" s="27" t="s">
        <v>68</v>
      </c>
      <c r="G22" s="21">
        <v>2</v>
      </c>
      <c r="H22" s="21" t="s">
        <v>14</v>
      </c>
    </row>
    <row r="23" s="1" customFormat="1" ht="121.8" spans="1:8">
      <c r="A23" s="18">
        <v>20</v>
      </c>
      <c r="B23" s="18" t="s">
        <v>69</v>
      </c>
      <c r="C23" s="19" t="str">
        <f>_xlfn.DISPIMG("ID_6FBAD6AC63644D058FD2532F2E73F674",1)</f>
        <v>=DISPIMG("ID_6FBAD6AC63644D058FD2532F2E73F674",1)</v>
      </c>
      <c r="D23" s="21" t="s">
        <v>70</v>
      </c>
      <c r="E23" s="21" t="s">
        <v>12</v>
      </c>
      <c r="F23" s="27" t="s">
        <v>68</v>
      </c>
      <c r="G23" s="21">
        <v>2</v>
      </c>
      <c r="H23" s="21" t="s">
        <v>14</v>
      </c>
    </row>
    <row r="24" s="1" customFormat="1" ht="121.8" spans="1:8">
      <c r="A24" s="18">
        <v>21</v>
      </c>
      <c r="B24" s="18" t="s">
        <v>71</v>
      </c>
      <c r="C24" s="19" t="str">
        <f>_xlfn.DISPIMG("ID_E71710F4E55542A297C634515E378F70",1)</f>
        <v>=DISPIMG("ID_E71710F4E55542A297C634515E378F70",1)</v>
      </c>
      <c r="D24" s="21">
        <v>11.5</v>
      </c>
      <c r="E24" s="21" t="s">
        <v>12</v>
      </c>
      <c r="F24" s="27" t="s">
        <v>72</v>
      </c>
      <c r="G24" s="21">
        <v>2</v>
      </c>
      <c r="H24" s="21" t="s">
        <v>14</v>
      </c>
    </row>
    <row r="25" s="2" customFormat="1" ht="121.8" spans="1:8">
      <c r="A25" s="18">
        <v>22</v>
      </c>
      <c r="B25" s="30" t="s">
        <v>73</v>
      </c>
      <c r="C25" s="30" t="str">
        <f>_xlfn.DISPIMG("ID_64321DE7EE81457AA49C4B781C1B5109",1)</f>
        <v>=DISPIMG("ID_64321DE7EE81457AA49C4B781C1B5109",1)</v>
      </c>
      <c r="D25" s="30" t="s">
        <v>64</v>
      </c>
      <c r="E25" s="21" t="s">
        <v>12</v>
      </c>
      <c r="F25" s="27" t="s">
        <v>72</v>
      </c>
      <c r="G25" s="21">
        <v>2</v>
      </c>
      <c r="H25" s="30" t="s">
        <v>14</v>
      </c>
    </row>
    <row r="26" s="3" customFormat="1" ht="121.8" spans="1:8">
      <c r="A26" s="18">
        <v>23</v>
      </c>
      <c r="B26" s="30" t="s">
        <v>74</v>
      </c>
      <c r="C26" s="30" t="str">
        <f>_xlfn.DISPIMG("ID_2FFBBE5769694E33B6204E2364B08EC2",1)</f>
        <v>=DISPIMG("ID_2FFBBE5769694E33B6204E2364B08EC2",1)</v>
      </c>
      <c r="D26" s="30" t="s">
        <v>70</v>
      </c>
      <c r="E26" s="21" t="s">
        <v>12</v>
      </c>
      <c r="F26" s="27" t="s">
        <v>72</v>
      </c>
      <c r="G26" s="21">
        <v>2</v>
      </c>
      <c r="H26" s="30" t="s">
        <v>14</v>
      </c>
    </row>
    <row r="27" s="3" customFormat="1" ht="121.8" spans="1:8">
      <c r="A27" s="18">
        <v>24</v>
      </c>
      <c r="B27" s="30" t="s">
        <v>75</v>
      </c>
      <c r="C27" s="30" t="str">
        <f>_xlfn.DISPIMG("ID_44422030CE9F4201A3249027D689ADAF",1)</f>
        <v>=DISPIMG("ID_44422030CE9F4201A3249027D689ADAF",1)</v>
      </c>
      <c r="D27" s="30" t="s">
        <v>76</v>
      </c>
      <c r="E27" s="21" t="s">
        <v>12</v>
      </c>
      <c r="F27" s="27" t="s">
        <v>72</v>
      </c>
      <c r="G27" s="21">
        <v>2</v>
      </c>
      <c r="H27" s="30" t="s">
        <v>14</v>
      </c>
    </row>
    <row r="28" s="3" customFormat="1" ht="121.8" spans="1:8">
      <c r="A28" s="18">
        <v>25</v>
      </c>
      <c r="B28" s="31" t="s">
        <v>77</v>
      </c>
      <c r="C28" s="30" t="str">
        <f>_xlfn.DISPIMG("ID_5777513439CC4C6C82ACFB3F814C9AAE",1)</f>
        <v>=DISPIMG("ID_5777513439CC4C6C82ACFB3F814C9AAE",1)</v>
      </c>
      <c r="D28" s="30" t="s">
        <v>64</v>
      </c>
      <c r="E28" s="21" t="s">
        <v>12</v>
      </c>
      <c r="F28" s="27" t="s">
        <v>78</v>
      </c>
      <c r="G28" s="21">
        <v>3</v>
      </c>
      <c r="H28" s="30" t="s">
        <v>14</v>
      </c>
    </row>
    <row r="29" s="3" customFormat="1" ht="121.8" spans="1:8">
      <c r="A29" s="18">
        <v>26</v>
      </c>
      <c r="B29" s="30" t="s">
        <v>79</v>
      </c>
      <c r="C29" s="30" t="str">
        <f>_xlfn.DISPIMG("ID_B3F359B22AF9440B95F09D7ECDF0FB98",1)</f>
        <v>=DISPIMG("ID_B3F359B22AF9440B95F09D7ECDF0FB98",1)</v>
      </c>
      <c r="D29" s="30">
        <v>11</v>
      </c>
      <c r="E29" s="21" t="s">
        <v>12</v>
      </c>
      <c r="F29" s="27" t="s">
        <v>72</v>
      </c>
      <c r="G29" s="21">
        <v>3</v>
      </c>
      <c r="H29" s="30" t="s">
        <v>14</v>
      </c>
    </row>
    <row r="30" s="3" customFormat="1" ht="121.8" spans="1:8">
      <c r="A30" s="18">
        <v>27</v>
      </c>
      <c r="B30" s="30" t="s">
        <v>80</v>
      </c>
      <c r="C30" s="30" t="str">
        <f>_xlfn.DISPIMG("ID_D6D406F50E2C4193BF657BCAB98F26CD",1)</f>
        <v>=DISPIMG("ID_D6D406F50E2C4193BF657BCAB98F26CD",1)</v>
      </c>
      <c r="D30" s="30" t="s">
        <v>81</v>
      </c>
      <c r="E30" s="21" t="s">
        <v>12</v>
      </c>
      <c r="F30" s="27" t="s">
        <v>72</v>
      </c>
      <c r="G30" s="21">
        <v>2</v>
      </c>
      <c r="H30" s="30" t="s">
        <v>14</v>
      </c>
    </row>
    <row r="31" s="3" customFormat="1" ht="121.8" spans="1:8">
      <c r="A31" s="18">
        <v>28</v>
      </c>
      <c r="B31" s="30" t="s">
        <v>82</v>
      </c>
      <c r="C31" s="30" t="str">
        <f>_xlfn.DISPIMG("ID_1946F56D48C449F9A9446AC078532B95",1)</f>
        <v>=DISPIMG("ID_1946F56D48C449F9A9446AC078532B95",1)</v>
      </c>
      <c r="D31" s="30">
        <v>9.5</v>
      </c>
      <c r="E31" s="21" t="s">
        <v>12</v>
      </c>
      <c r="F31" s="27" t="s">
        <v>72</v>
      </c>
      <c r="G31" s="21">
        <v>4</v>
      </c>
      <c r="H31" s="30" t="s">
        <v>14</v>
      </c>
    </row>
    <row r="32" s="3" customFormat="1" ht="121.8" spans="1:8">
      <c r="A32" s="18">
        <v>29</v>
      </c>
      <c r="B32" s="30" t="s">
        <v>83</v>
      </c>
      <c r="C32" s="30" t="str">
        <f>_xlfn.DISPIMG("ID_0A12067737674A3AA756C9CAFCCFBA51",1)</f>
        <v>=DISPIMG("ID_0A12067737674A3AA756C9CAFCCFBA51",1)</v>
      </c>
      <c r="D32" s="30">
        <v>14</v>
      </c>
      <c r="E32" s="21" t="s">
        <v>12</v>
      </c>
      <c r="F32" s="27" t="s">
        <v>72</v>
      </c>
      <c r="G32" s="21">
        <v>2</v>
      </c>
      <c r="H32" s="30" t="s">
        <v>14</v>
      </c>
    </row>
    <row r="33" s="3" customFormat="1" ht="121.8" spans="1:8">
      <c r="A33" s="18">
        <v>30</v>
      </c>
      <c r="B33" s="30" t="s">
        <v>84</v>
      </c>
      <c r="C33" s="30" t="str">
        <f>_xlfn.DISPIMG("ID_E2F59B3B61634F8F8A44B168FED70FF9",1)</f>
        <v>=DISPIMG("ID_E2F59B3B61634F8F8A44B168FED70FF9",1)</v>
      </c>
      <c r="D33" s="30">
        <v>18</v>
      </c>
      <c r="E33" s="21" t="s">
        <v>12</v>
      </c>
      <c r="F33" s="27" t="s">
        <v>85</v>
      </c>
      <c r="G33" s="21">
        <v>2</v>
      </c>
      <c r="H33" s="30" t="s">
        <v>86</v>
      </c>
    </row>
    <row r="34" s="3" customFormat="1" ht="121.8" spans="1:8">
      <c r="A34" s="18">
        <v>31</v>
      </c>
      <c r="B34" s="30" t="s">
        <v>87</v>
      </c>
      <c r="C34" s="30" t="str">
        <f>_xlfn.DISPIMG("ID_25299D28328543898343E43585A23AD9",1)</f>
        <v>=DISPIMG("ID_25299D28328543898343E43585A23AD9",1)</v>
      </c>
      <c r="D34" s="30" t="s">
        <v>88</v>
      </c>
      <c r="E34" s="30" t="s">
        <v>89</v>
      </c>
      <c r="F34" s="27" t="s">
        <v>90</v>
      </c>
      <c r="G34" s="21">
        <v>2</v>
      </c>
      <c r="H34" s="30" t="s">
        <v>91</v>
      </c>
    </row>
    <row r="35" s="3" customFormat="1" ht="121.8" spans="1:8">
      <c r="A35" s="18">
        <v>32</v>
      </c>
      <c r="B35" s="30" t="s">
        <v>92</v>
      </c>
      <c r="C35" s="30" t="str">
        <f>_xlfn.DISPIMG("ID_DD6C3B7540394BAE96141FCD606E8131",1)</f>
        <v>=DISPIMG("ID_DD6C3B7540394BAE96141FCD606E8131",1)</v>
      </c>
      <c r="D35" s="30">
        <v>8.75</v>
      </c>
      <c r="E35" s="21" t="s">
        <v>12</v>
      </c>
      <c r="F35" s="27" t="s">
        <v>93</v>
      </c>
      <c r="G35" s="21">
        <v>2</v>
      </c>
      <c r="H35" s="30" t="s">
        <v>14</v>
      </c>
    </row>
    <row r="36" s="3" customFormat="1" ht="121.8" spans="1:8">
      <c r="A36" s="18">
        <v>33</v>
      </c>
      <c r="B36" s="30" t="s">
        <v>94</v>
      </c>
      <c r="C36" s="30" t="str">
        <f>_xlfn.DISPIMG("ID_87497B0C3FBD41668651EF22A9E0E716",1)</f>
        <v>=DISPIMG("ID_87497B0C3FBD41668651EF22A9E0E716",1)</v>
      </c>
      <c r="D36" s="30">
        <v>12.5</v>
      </c>
      <c r="E36" s="21" t="s">
        <v>12</v>
      </c>
      <c r="F36" s="27" t="s">
        <v>93</v>
      </c>
      <c r="G36" s="21">
        <v>2</v>
      </c>
      <c r="H36" s="30" t="s">
        <v>14</v>
      </c>
    </row>
    <row r="37" s="3" customFormat="1" ht="121.8" spans="1:8">
      <c r="A37" s="18">
        <v>34</v>
      </c>
      <c r="B37" s="30" t="s">
        <v>95</v>
      </c>
      <c r="C37" s="30" t="str">
        <f>_xlfn.DISPIMG("ID_D073BD5DD86544508CB6F0A1C8486FD9",1)</f>
        <v>=DISPIMG("ID_D073BD5DD86544508CB6F0A1C8486FD9",1)</v>
      </c>
      <c r="D37" s="30">
        <v>7</v>
      </c>
      <c r="E37" s="21" t="s">
        <v>12</v>
      </c>
      <c r="F37" s="27" t="s">
        <v>93</v>
      </c>
      <c r="G37" s="21">
        <v>2</v>
      </c>
      <c r="H37" s="30" t="s">
        <v>14</v>
      </c>
    </row>
    <row r="38" s="3" customFormat="1" ht="121.8" spans="1:8">
      <c r="A38" s="18">
        <v>35</v>
      </c>
      <c r="B38" s="31" t="s">
        <v>96</v>
      </c>
      <c r="C38" s="30" t="str">
        <f>_xlfn.DISPIMG("ID_4ADAAC9BE2E14EC98DAE5DB6A8EBFF2B",1)</f>
        <v>=DISPIMG("ID_4ADAAC9BE2E14EC98DAE5DB6A8EBFF2B",1)</v>
      </c>
      <c r="D38" s="30">
        <v>12</v>
      </c>
      <c r="E38" s="21" t="s">
        <v>12</v>
      </c>
      <c r="F38" s="27" t="s">
        <v>93</v>
      </c>
      <c r="G38" s="21">
        <v>2</v>
      </c>
      <c r="H38" s="30" t="s">
        <v>14</v>
      </c>
    </row>
    <row r="39" s="3" customFormat="1" ht="121.8" spans="1:8">
      <c r="A39" s="18">
        <v>36</v>
      </c>
      <c r="B39" s="30" t="s">
        <v>97</v>
      </c>
      <c r="C39" s="30" t="str">
        <f>_xlfn.DISPIMG("ID_7CFF97C5D6B84489AAA164B7EB6D2B01",1)</f>
        <v>=DISPIMG("ID_7CFF97C5D6B84489AAA164B7EB6D2B01",1)</v>
      </c>
      <c r="D39" s="30">
        <v>10.5</v>
      </c>
      <c r="E39" s="21" t="s">
        <v>12</v>
      </c>
      <c r="F39" s="27" t="s">
        <v>93</v>
      </c>
      <c r="G39" s="21">
        <v>4</v>
      </c>
      <c r="H39" s="30" t="s">
        <v>91</v>
      </c>
    </row>
    <row r="40" s="3" customFormat="1" ht="104.4" spans="1:8">
      <c r="A40" s="18">
        <v>37</v>
      </c>
      <c r="B40" s="30" t="s">
        <v>98</v>
      </c>
      <c r="C40" s="30" t="str">
        <f>_xlfn.DISPIMG("ID_B413F92AF22742EDA10608715B929037",1)</f>
        <v>=DISPIMG("ID_B413F92AF22742EDA10608715B929037",1)</v>
      </c>
      <c r="D40" s="30" t="s">
        <v>70</v>
      </c>
      <c r="E40" s="21" t="s">
        <v>12</v>
      </c>
      <c r="F40" s="27" t="s">
        <v>99</v>
      </c>
      <c r="G40" s="21">
        <v>2</v>
      </c>
      <c r="H40" s="30" t="s">
        <v>86</v>
      </c>
    </row>
    <row r="41" s="3" customFormat="1" ht="52.2" spans="1:8">
      <c r="A41" s="18">
        <v>38</v>
      </c>
      <c r="B41" s="31" t="s">
        <v>100</v>
      </c>
      <c r="C41" s="30" t="str">
        <f>_xlfn.DISPIMG("ID_2E33B3049C3441F381330BFFD7F64D9D",1)</f>
        <v>=DISPIMG("ID_2E33B3049C3441F381330BFFD7F64D9D",1)</v>
      </c>
      <c r="D41" s="30" t="s">
        <v>64</v>
      </c>
      <c r="E41" s="30" t="s">
        <v>101</v>
      </c>
      <c r="F41" s="27" t="s">
        <v>102</v>
      </c>
      <c r="G41" s="21">
        <v>2</v>
      </c>
      <c r="H41" s="30" t="s">
        <v>14</v>
      </c>
    </row>
    <row r="42" s="3" customFormat="1" ht="52.2" spans="1:8">
      <c r="A42" s="18">
        <v>39</v>
      </c>
      <c r="B42" s="30" t="s">
        <v>103</v>
      </c>
      <c r="C42" s="30" t="str">
        <f>_xlfn.DISPIMG("ID_AD1FAFCCA7024D278EFBDFF6FFF9A46D",1)</f>
        <v>=DISPIMG("ID_AD1FAFCCA7024D278EFBDFF6FFF9A46D",1)</v>
      </c>
      <c r="D42" s="30" t="s">
        <v>104</v>
      </c>
      <c r="E42" s="30" t="s">
        <v>101</v>
      </c>
      <c r="F42" s="27" t="s">
        <v>105</v>
      </c>
      <c r="G42" s="21">
        <v>2</v>
      </c>
      <c r="H42" s="30" t="s">
        <v>14</v>
      </c>
    </row>
    <row r="43" s="3" customFormat="1" ht="52.2" spans="1:8">
      <c r="A43" s="18">
        <v>40</v>
      </c>
      <c r="B43" s="30" t="s">
        <v>106</v>
      </c>
      <c r="C43" s="30" t="str">
        <f>_xlfn.DISPIMG("ID_CFE6D0C9A3DA4EFBAAA62EBC04F56350",1)</f>
        <v>=DISPIMG("ID_CFE6D0C9A3DA4EFBAAA62EBC04F56350",1)</v>
      </c>
      <c r="D43" s="30" t="s">
        <v>88</v>
      </c>
      <c r="E43" s="21" t="s">
        <v>12</v>
      </c>
      <c r="F43" s="27" t="s">
        <v>107</v>
      </c>
      <c r="G43" s="21">
        <v>2</v>
      </c>
      <c r="H43" s="30" t="s">
        <v>14</v>
      </c>
    </row>
    <row r="44" s="3" customFormat="1" ht="52.2" spans="1:8">
      <c r="A44" s="18">
        <v>41</v>
      </c>
      <c r="B44" s="30" t="s">
        <v>108</v>
      </c>
      <c r="C44" s="30" t="str">
        <f>_xlfn.DISPIMG("ID_7916CFE7521A4E05BBDCF74F027C8D2E",1)</f>
        <v>=DISPIMG("ID_7916CFE7521A4E05BBDCF74F027C8D2E",1)</v>
      </c>
      <c r="D44" s="30" t="s">
        <v>109</v>
      </c>
      <c r="E44" s="21" t="s">
        <v>12</v>
      </c>
      <c r="F44" s="27" t="s">
        <v>110</v>
      </c>
      <c r="G44" s="21">
        <v>2</v>
      </c>
      <c r="H44" s="30" t="s">
        <v>14</v>
      </c>
    </row>
    <row r="45" s="3" customFormat="1" ht="121.8" spans="1:8">
      <c r="A45" s="18">
        <v>42</v>
      </c>
      <c r="B45" s="31" t="s">
        <v>111</v>
      </c>
      <c r="C45" s="30" t="str">
        <f>_xlfn.DISPIMG("ID_36D2A62AF12A4EBFA3A9BAC3A303BE47",1)</f>
        <v>=DISPIMG("ID_36D2A62AF12A4EBFA3A9BAC3A303BE47",1)</v>
      </c>
      <c r="D45" s="30" t="s">
        <v>112</v>
      </c>
      <c r="E45" s="21" t="s">
        <v>12</v>
      </c>
      <c r="F45" s="27" t="s">
        <v>93</v>
      </c>
      <c r="G45" s="21">
        <v>4</v>
      </c>
      <c r="H45" s="30" t="s">
        <v>14</v>
      </c>
    </row>
    <row r="46" s="3" customFormat="1" ht="121.8" spans="1:8">
      <c r="A46" s="18">
        <v>43</v>
      </c>
      <c r="B46" s="30" t="s">
        <v>113</v>
      </c>
      <c r="C46" s="30" t="str">
        <f>_xlfn.DISPIMG("ID_88EC87B7961D41D28E8002B23704FBBA",1)</f>
        <v>=DISPIMG("ID_88EC87B7961D41D28E8002B23704FBBA",1)</v>
      </c>
      <c r="D46" s="30" t="s">
        <v>70</v>
      </c>
      <c r="E46" s="21" t="s">
        <v>12</v>
      </c>
      <c r="F46" s="27" t="s">
        <v>114</v>
      </c>
      <c r="G46" s="21">
        <v>2</v>
      </c>
      <c r="H46" s="30" t="s">
        <v>14</v>
      </c>
    </row>
    <row r="47" s="3" customFormat="1" ht="52.2" spans="1:8">
      <c r="A47" s="18">
        <v>44</v>
      </c>
      <c r="B47" s="30" t="s">
        <v>115</v>
      </c>
      <c r="C47" s="30" t="str">
        <f>_xlfn.DISPIMG("ID_177780605C1A46C785466F7BB46944E8",1)</f>
        <v>=DISPIMG("ID_177780605C1A46C785466F7BB46944E8",1)</v>
      </c>
      <c r="D47" s="30" t="s">
        <v>116</v>
      </c>
      <c r="E47" s="30" t="s">
        <v>117</v>
      </c>
      <c r="F47" s="27" t="s">
        <v>118</v>
      </c>
      <c r="G47" s="21">
        <v>2</v>
      </c>
      <c r="H47" s="30" t="s">
        <v>14</v>
      </c>
    </row>
    <row r="48" s="4" customFormat="1" ht="117.25" spans="1:8">
      <c r="A48" s="18">
        <v>45</v>
      </c>
      <c r="B48" s="21" t="s">
        <v>119</v>
      </c>
      <c r="C48" s="32" t="str">
        <f>_xlfn.DISPIMG("ID_D15E1294D51A407EBFE7F04F0AA86117",1)</f>
        <v>=DISPIMG("ID_D15E1294D51A407EBFE7F04F0AA86117",1)</v>
      </c>
      <c r="D48" s="29" t="s">
        <v>120</v>
      </c>
      <c r="E48" s="29" t="s">
        <v>121</v>
      </c>
      <c r="F48" s="29" t="s">
        <v>122</v>
      </c>
      <c r="G48" s="30">
        <v>1</v>
      </c>
      <c r="H48" s="30" t="s">
        <v>52</v>
      </c>
    </row>
    <row r="49" s="4" customFormat="1" ht="61.9" spans="1:8">
      <c r="A49" s="18">
        <v>46</v>
      </c>
      <c r="B49" s="30" t="s">
        <v>123</v>
      </c>
      <c r="C49" s="30" t="str">
        <f>_xlfn.DISPIMG("ID_6EFA619059D74F4BB87F75125447D188",1)</f>
        <v>=DISPIMG("ID_6EFA619059D74F4BB87F75125447D188",1)</v>
      </c>
      <c r="D49" s="29" t="s">
        <v>124</v>
      </c>
      <c r="E49" s="29" t="s">
        <v>125</v>
      </c>
      <c r="F49" s="30" t="s">
        <v>42</v>
      </c>
      <c r="G49" s="30">
        <v>4</v>
      </c>
      <c r="H49" s="30" t="s">
        <v>14</v>
      </c>
    </row>
    <row r="50" s="4" customFormat="1" ht="19.2" spans="1:8">
      <c r="A50" s="33" t="s">
        <v>126</v>
      </c>
      <c r="B50" s="34"/>
      <c r="C50" s="34"/>
      <c r="D50" s="35"/>
      <c r="E50" s="35"/>
      <c r="F50" s="36"/>
      <c r="G50" s="37"/>
      <c r="H50" s="36"/>
    </row>
    <row r="51" s="5" customFormat="1" ht="20.4" spans="1:8">
      <c r="A51" s="10" t="s">
        <v>127</v>
      </c>
      <c r="B51" s="11"/>
      <c r="C51" s="12"/>
      <c r="D51" s="13"/>
      <c r="E51" s="13"/>
      <c r="F51" s="14"/>
      <c r="G51" s="13"/>
      <c r="H51" s="15"/>
    </row>
    <row r="52" s="5" customFormat="1" ht="17.4" spans="1:8">
      <c r="A52" s="16" t="s">
        <v>2</v>
      </c>
      <c r="B52" s="16" t="s">
        <v>3</v>
      </c>
      <c r="C52" s="16" t="s">
        <v>4</v>
      </c>
      <c r="D52" s="16" t="s">
        <v>5</v>
      </c>
      <c r="E52" s="16"/>
      <c r="F52" s="17" t="s">
        <v>7</v>
      </c>
      <c r="G52" s="16" t="s">
        <v>8</v>
      </c>
      <c r="H52" s="16" t="s">
        <v>9</v>
      </c>
    </row>
    <row r="53" s="5" customFormat="1" ht="69.6" spans="1:8">
      <c r="A53" s="18">
        <v>1</v>
      </c>
      <c r="B53" s="19" t="s">
        <v>10</v>
      </c>
      <c r="C53" s="20" t="str">
        <f>_xlfn.DISPIMG("ID_FBE7922414CE49CD9D371AE38AE0A136",1)</f>
        <v>=DISPIMG("ID_FBE7922414CE49CD9D371AE38AE0A136",1)</v>
      </c>
      <c r="D53" s="21" t="s">
        <v>11</v>
      </c>
      <c r="E53" s="21" t="s">
        <v>12</v>
      </c>
      <c r="F53" s="22" t="s">
        <v>13</v>
      </c>
      <c r="G53" s="21">
        <v>12</v>
      </c>
      <c r="H53" s="21" t="s">
        <v>14</v>
      </c>
    </row>
    <row r="54" s="5" customFormat="1" ht="69.6" spans="1:8">
      <c r="A54" s="18">
        <v>2</v>
      </c>
      <c r="B54" s="19" t="s">
        <v>15</v>
      </c>
      <c r="C54" s="23"/>
      <c r="D54" s="21" t="s">
        <v>16</v>
      </c>
      <c r="E54" s="21" t="s">
        <v>12</v>
      </c>
      <c r="F54" s="22" t="s">
        <v>13</v>
      </c>
      <c r="G54" s="21">
        <v>12</v>
      </c>
      <c r="H54" s="21" t="s">
        <v>14</v>
      </c>
    </row>
    <row r="55" s="5" customFormat="1" ht="69.6" spans="1:8">
      <c r="A55" s="18">
        <v>3</v>
      </c>
      <c r="B55" s="19" t="s">
        <v>17</v>
      </c>
      <c r="C55" s="23"/>
      <c r="D55" s="21" t="s">
        <v>18</v>
      </c>
      <c r="E55" s="21" t="s">
        <v>12</v>
      </c>
      <c r="F55" s="22" t="s">
        <v>13</v>
      </c>
      <c r="G55" s="21">
        <v>12</v>
      </c>
      <c r="H55" s="21" t="s">
        <v>14</v>
      </c>
    </row>
    <row r="56" s="5" customFormat="1" ht="69.6" spans="1:8">
      <c r="A56" s="18">
        <v>4</v>
      </c>
      <c r="B56" s="21" t="s">
        <v>19</v>
      </c>
      <c r="C56" s="23"/>
      <c r="D56" s="21" t="s">
        <v>20</v>
      </c>
      <c r="E56" s="21" t="s">
        <v>12</v>
      </c>
      <c r="F56" s="22" t="s">
        <v>13</v>
      </c>
      <c r="G56" s="21">
        <v>12</v>
      </c>
      <c r="H56" s="21" t="s">
        <v>14</v>
      </c>
    </row>
    <row r="57" s="5" customFormat="1" ht="69.6" spans="1:8">
      <c r="A57" s="18">
        <v>5</v>
      </c>
      <c r="B57" s="19" t="s">
        <v>21</v>
      </c>
      <c r="C57" s="24"/>
      <c r="D57" s="25" t="s">
        <v>22</v>
      </c>
      <c r="E57" s="21" t="s">
        <v>12</v>
      </c>
      <c r="F57" s="22" t="s">
        <v>13</v>
      </c>
      <c r="G57" s="21">
        <v>2</v>
      </c>
      <c r="H57" s="21" t="s">
        <v>14</v>
      </c>
    </row>
    <row r="58" s="5" customFormat="1" ht="69.6" spans="1:8">
      <c r="A58" s="18">
        <v>6</v>
      </c>
      <c r="B58" s="19" t="s">
        <v>23</v>
      </c>
      <c r="C58" s="20" t="str">
        <f>_xlfn.DISPIMG("ID_5CFD93169A5C41AABBFD90E02D8E4587",1)</f>
        <v>=DISPIMG("ID_5CFD93169A5C41AABBFD90E02D8E4587",1)</v>
      </c>
      <c r="D58" s="26" t="s">
        <v>24</v>
      </c>
      <c r="E58" s="21" t="s">
        <v>12</v>
      </c>
      <c r="F58" s="22" t="s">
        <v>13</v>
      </c>
      <c r="G58" s="21">
        <v>12</v>
      </c>
      <c r="H58" s="21" t="s">
        <v>14</v>
      </c>
    </row>
    <row r="59" s="5" customFormat="1" ht="69.6" spans="1:8">
      <c r="A59" s="18">
        <v>7</v>
      </c>
      <c r="B59" s="21" t="s">
        <v>25</v>
      </c>
      <c r="C59" s="23"/>
      <c r="D59" s="25" t="s">
        <v>26</v>
      </c>
      <c r="E59" s="21" t="s">
        <v>12</v>
      </c>
      <c r="F59" s="22" t="s">
        <v>13</v>
      </c>
      <c r="G59" s="21">
        <v>15</v>
      </c>
      <c r="H59" s="21" t="s">
        <v>14</v>
      </c>
    </row>
    <row r="60" s="5" customFormat="1" ht="69.6" spans="1:8">
      <c r="A60" s="18">
        <v>8</v>
      </c>
      <c r="B60" s="19" t="s">
        <v>27</v>
      </c>
      <c r="C60" s="24"/>
      <c r="D60" s="25" t="s">
        <v>28</v>
      </c>
      <c r="E60" s="21" t="s">
        <v>12</v>
      </c>
      <c r="F60" s="22" t="s">
        <v>13</v>
      </c>
      <c r="G60" s="21">
        <v>2</v>
      </c>
      <c r="H60" s="21" t="s">
        <v>14</v>
      </c>
    </row>
    <row r="61" s="5" customFormat="1" ht="34.8" spans="1:8">
      <c r="A61" s="18">
        <v>9</v>
      </c>
      <c r="B61" s="19" t="s">
        <v>29</v>
      </c>
      <c r="C61" s="19" t="str">
        <f>_xlfn.DISPIMG("ID_99DB757B508E43A2884F5CE7AD2F06DD",1)</f>
        <v>=DISPIMG("ID_99DB757B508E43A2884F5CE7AD2F06DD",1)</v>
      </c>
      <c r="D61" s="25" t="s">
        <v>30</v>
      </c>
      <c r="E61" s="25" t="s">
        <v>31</v>
      </c>
      <c r="F61" s="22" t="s">
        <v>32</v>
      </c>
      <c r="G61" s="21">
        <v>12</v>
      </c>
      <c r="H61" s="21" t="s">
        <v>33</v>
      </c>
    </row>
    <row r="62" s="5" customFormat="1" ht="52.2" spans="1:8">
      <c r="A62" s="18">
        <v>10</v>
      </c>
      <c r="B62" s="19" t="s">
        <v>34</v>
      </c>
      <c r="C62" s="19" t="str">
        <f>_xlfn.DISPIMG("ID_592D4241BB9C44ABB413972F4A9225F6",1)</f>
        <v>=DISPIMG("ID_592D4241BB9C44ABB413972F4A9225F6",1)</v>
      </c>
      <c r="D62" s="25" t="s">
        <v>35</v>
      </c>
      <c r="E62" s="25" t="s">
        <v>36</v>
      </c>
      <c r="F62" s="22" t="s">
        <v>37</v>
      </c>
      <c r="G62" s="21">
        <v>20</v>
      </c>
      <c r="H62" s="21" t="s">
        <v>38</v>
      </c>
    </row>
    <row r="63" s="5" customFormat="1" ht="52.2" spans="1:8">
      <c r="A63" s="18">
        <v>11</v>
      </c>
      <c r="B63" s="19" t="s">
        <v>39</v>
      </c>
      <c r="C63" s="19" t="str">
        <f>_xlfn.DISPIMG("ID_165FDC8C8CAA4E9CB9D6A1A8FD87B818",1)</f>
        <v>=DISPIMG("ID_165FDC8C8CAA4E9CB9D6A1A8FD87B818",1)</v>
      </c>
      <c r="D63" s="21" t="s">
        <v>40</v>
      </c>
      <c r="E63" s="21" t="s">
        <v>41</v>
      </c>
      <c r="F63" s="27" t="s">
        <v>42</v>
      </c>
      <c r="G63" s="21">
        <v>12</v>
      </c>
      <c r="H63" s="21" t="s">
        <v>14</v>
      </c>
    </row>
    <row r="64" s="5" customFormat="1" ht="52.2" spans="1:8">
      <c r="A64" s="18">
        <v>12</v>
      </c>
      <c r="B64" s="19" t="s">
        <v>43</v>
      </c>
      <c r="C64" s="19" t="str">
        <f>_xlfn.DISPIMG("ID_42712104374D485FBD1AC9724B2A324F",1)</f>
        <v>=DISPIMG("ID_42712104374D485FBD1AC9724B2A324F",1)</v>
      </c>
      <c r="D64" s="21" t="s">
        <v>44</v>
      </c>
      <c r="E64" s="21" t="s">
        <v>45</v>
      </c>
      <c r="F64" s="27" t="s">
        <v>42</v>
      </c>
      <c r="G64" s="21">
        <v>12</v>
      </c>
      <c r="H64" s="21" t="s">
        <v>14</v>
      </c>
    </row>
    <row r="65" s="5" customFormat="1" ht="52.2" spans="1:8">
      <c r="A65" s="18">
        <v>13</v>
      </c>
      <c r="B65" s="21" t="s">
        <v>46</v>
      </c>
      <c r="C65" s="19" t="str">
        <f>_xlfn.DISPIMG("ID_08B7F3F4F6364DB480DE905FD26A46D4",1)</f>
        <v>=DISPIMG("ID_08B7F3F4F6364DB480DE905FD26A46D4",1)</v>
      </c>
      <c r="D65" s="21" t="s">
        <v>47</v>
      </c>
      <c r="E65" s="21" t="s">
        <v>45</v>
      </c>
      <c r="F65" s="27" t="s">
        <v>42</v>
      </c>
      <c r="G65" s="21">
        <v>12</v>
      </c>
      <c r="H65" s="21" t="s">
        <v>14</v>
      </c>
    </row>
    <row r="66" s="5" customFormat="1" ht="52.2" spans="1:8">
      <c r="A66" s="18">
        <v>14</v>
      </c>
      <c r="B66" s="21" t="s">
        <v>48</v>
      </c>
      <c r="C66" s="19" t="str">
        <f>_xlfn.DISPIMG("ID_773B968F0BC949959006B7EA2279EB3D",1)</f>
        <v>=DISPIMG("ID_773B968F0BC949959006B7EA2279EB3D",1)</v>
      </c>
      <c r="D66" s="21" t="s">
        <v>49</v>
      </c>
      <c r="E66" s="21" t="s">
        <v>50</v>
      </c>
      <c r="F66" s="27" t="s">
        <v>51</v>
      </c>
      <c r="G66" s="21">
        <v>4</v>
      </c>
      <c r="H66" s="21" t="s">
        <v>52</v>
      </c>
    </row>
    <row r="67" s="5" customFormat="1" ht="52.2" spans="1:8">
      <c r="A67" s="18">
        <v>15</v>
      </c>
      <c r="B67" s="21" t="s">
        <v>53</v>
      </c>
      <c r="C67" s="19" t="str">
        <f>_xlfn.DISPIMG("ID_D66A8F078F8D43E988610D7F0B5DE11F",1)</f>
        <v>=DISPIMG("ID_D66A8F078F8D43E988610D7F0B5DE11F",1)</v>
      </c>
      <c r="D67" s="21" t="s">
        <v>54</v>
      </c>
      <c r="E67" s="21" t="s">
        <v>50</v>
      </c>
      <c r="F67" s="27" t="s">
        <v>55</v>
      </c>
      <c r="G67" s="21">
        <v>2</v>
      </c>
      <c r="H67" s="21" t="s">
        <v>56</v>
      </c>
    </row>
    <row r="68" s="5" customFormat="1" ht="69.6" spans="1:8">
      <c r="A68" s="18">
        <v>16</v>
      </c>
      <c r="B68" s="28" t="s">
        <v>57</v>
      </c>
      <c r="C68" s="19" t="str">
        <f>_xlfn.DISPIMG("ID_48B847C3CA8D4EF6AE57A4EC42C5B8DA",1)</f>
        <v>=DISPIMG("ID_48B847C3CA8D4EF6AE57A4EC42C5B8DA",1)</v>
      </c>
      <c r="D68" s="21" t="s">
        <v>30</v>
      </c>
      <c r="E68" s="21" t="s">
        <v>58</v>
      </c>
      <c r="F68" s="29" t="s">
        <v>59</v>
      </c>
      <c r="G68" s="21">
        <v>3</v>
      </c>
      <c r="H68" s="21" t="s">
        <v>14</v>
      </c>
    </row>
    <row r="69" s="5" customFormat="1" ht="121.8" spans="1:8">
      <c r="A69" s="18">
        <v>17</v>
      </c>
      <c r="B69" s="18" t="s">
        <v>60</v>
      </c>
      <c r="C69" s="19" t="str">
        <f>_xlfn.DISPIMG("ID_0D9B3884F2154B5991C1A9C2235FF999",1)</f>
        <v>=DISPIMG("ID_0D9B3884F2154B5991C1A9C2235FF999",1)</v>
      </c>
      <c r="D69" s="21" t="s">
        <v>61</v>
      </c>
      <c r="E69" s="21" t="s">
        <v>12</v>
      </c>
      <c r="F69" s="27" t="s">
        <v>62</v>
      </c>
      <c r="G69" s="21">
        <v>2</v>
      </c>
      <c r="H69" s="21" t="s">
        <v>14</v>
      </c>
    </row>
    <row r="70" s="5" customFormat="1" ht="121.8" spans="1:8">
      <c r="A70" s="18">
        <v>18</v>
      </c>
      <c r="B70" s="18" t="s">
        <v>63</v>
      </c>
      <c r="C70" s="19" t="str">
        <f>_xlfn.DISPIMG("ID_2355DBBDF2DD410FA6069A0239BBA53A",1)</f>
        <v>=DISPIMG("ID_2355DBBDF2DD410FA6069A0239BBA53A",1)</v>
      </c>
      <c r="D70" s="21" t="s">
        <v>64</v>
      </c>
      <c r="E70" s="21" t="s">
        <v>12</v>
      </c>
      <c r="F70" s="27" t="s">
        <v>65</v>
      </c>
      <c r="G70" s="21">
        <v>2</v>
      </c>
      <c r="H70" s="21" t="s">
        <v>14</v>
      </c>
    </row>
    <row r="71" s="5" customFormat="1" ht="121.8" spans="1:8">
      <c r="A71" s="18">
        <v>19</v>
      </c>
      <c r="B71" s="18" t="s">
        <v>66</v>
      </c>
      <c r="C71" s="19" t="str">
        <f>_xlfn.DISPIMG("ID_15F5DB74EDD84156902D541D9A744A08",1)</f>
        <v>=DISPIMG("ID_15F5DB74EDD84156902D541D9A744A08",1)</v>
      </c>
      <c r="D71" s="21" t="s">
        <v>67</v>
      </c>
      <c r="E71" s="21" t="s">
        <v>12</v>
      </c>
      <c r="F71" s="27" t="s">
        <v>68</v>
      </c>
      <c r="G71" s="21">
        <v>2</v>
      </c>
      <c r="H71" s="21" t="s">
        <v>14</v>
      </c>
    </row>
    <row r="72" s="5" customFormat="1" ht="121.8" spans="1:8">
      <c r="A72" s="18">
        <v>20</v>
      </c>
      <c r="B72" s="18" t="s">
        <v>69</v>
      </c>
      <c r="C72" s="19" t="str">
        <f>_xlfn.DISPIMG("ID_22D58293228D4FCE8374DB532B3067B1",1)</f>
        <v>=DISPIMG("ID_22D58293228D4FCE8374DB532B3067B1",1)</v>
      </c>
      <c r="D72" s="21" t="s">
        <v>70</v>
      </c>
      <c r="E72" s="21" t="s">
        <v>12</v>
      </c>
      <c r="F72" s="27" t="s">
        <v>68</v>
      </c>
      <c r="G72" s="21">
        <v>2</v>
      </c>
      <c r="H72" s="21" t="s">
        <v>14</v>
      </c>
    </row>
    <row r="73" s="5" customFormat="1" ht="121.8" spans="1:8">
      <c r="A73" s="18">
        <v>21</v>
      </c>
      <c r="B73" s="18" t="s">
        <v>71</v>
      </c>
      <c r="C73" s="19" t="str">
        <f>_xlfn.DISPIMG("ID_F0CAD358585242E693740EA08B82417F",1)</f>
        <v>=DISPIMG("ID_F0CAD358585242E693740EA08B82417F",1)</v>
      </c>
      <c r="D73" s="21">
        <v>11.5</v>
      </c>
      <c r="E73" s="21" t="s">
        <v>12</v>
      </c>
      <c r="F73" s="27" t="s">
        <v>72</v>
      </c>
      <c r="G73" s="21">
        <v>2</v>
      </c>
      <c r="H73" s="21" t="s">
        <v>14</v>
      </c>
    </row>
    <row r="74" s="5" customFormat="1" ht="121.8" spans="1:8">
      <c r="A74" s="18">
        <v>22</v>
      </c>
      <c r="B74" s="30" t="s">
        <v>73</v>
      </c>
      <c r="C74" s="30" t="str">
        <f>_xlfn.DISPIMG("ID_E8BC452D47424ED8BD3B5A68F2C922A2",1)</f>
        <v>=DISPIMG("ID_E8BC452D47424ED8BD3B5A68F2C922A2",1)</v>
      </c>
      <c r="D74" s="30" t="s">
        <v>64</v>
      </c>
      <c r="E74" s="21" t="s">
        <v>12</v>
      </c>
      <c r="F74" s="27" t="s">
        <v>72</v>
      </c>
      <c r="G74" s="21">
        <v>2</v>
      </c>
      <c r="H74" s="30" t="s">
        <v>14</v>
      </c>
    </row>
    <row r="75" s="5" customFormat="1" ht="121.8" spans="1:8">
      <c r="A75" s="18">
        <v>23</v>
      </c>
      <c r="B75" s="30" t="s">
        <v>74</v>
      </c>
      <c r="C75" s="30" t="str">
        <f>_xlfn.DISPIMG("ID_AF168BEAF45046FCAD4344784ED5095D",1)</f>
        <v>=DISPIMG("ID_AF168BEAF45046FCAD4344784ED5095D",1)</v>
      </c>
      <c r="D75" s="30" t="s">
        <v>70</v>
      </c>
      <c r="E75" s="21" t="s">
        <v>12</v>
      </c>
      <c r="F75" s="27" t="s">
        <v>72</v>
      </c>
      <c r="G75" s="21">
        <v>2</v>
      </c>
      <c r="H75" s="30" t="s">
        <v>14</v>
      </c>
    </row>
    <row r="76" s="5" customFormat="1" ht="121.8" spans="1:8">
      <c r="A76" s="18">
        <v>24</v>
      </c>
      <c r="B76" s="30" t="s">
        <v>75</v>
      </c>
      <c r="C76" s="30" t="str">
        <f>_xlfn.DISPIMG("ID_3308B06BA75043C6A70E785828E50EE2",1)</f>
        <v>=DISPIMG("ID_3308B06BA75043C6A70E785828E50EE2",1)</v>
      </c>
      <c r="D76" s="30" t="s">
        <v>76</v>
      </c>
      <c r="E76" s="21" t="s">
        <v>12</v>
      </c>
      <c r="F76" s="27" t="s">
        <v>72</v>
      </c>
      <c r="G76" s="21">
        <v>2</v>
      </c>
      <c r="H76" s="30" t="s">
        <v>14</v>
      </c>
    </row>
    <row r="77" s="5" customFormat="1" ht="121.8" spans="1:8">
      <c r="A77" s="18">
        <v>25</v>
      </c>
      <c r="B77" s="31" t="s">
        <v>77</v>
      </c>
      <c r="C77" s="30" t="str">
        <f>_xlfn.DISPIMG("ID_48501AF7EF19492094A5140500640393",1)</f>
        <v>=DISPIMG("ID_48501AF7EF19492094A5140500640393",1)</v>
      </c>
      <c r="D77" s="30" t="s">
        <v>64</v>
      </c>
      <c r="E77" s="21" t="s">
        <v>12</v>
      </c>
      <c r="F77" s="27" t="s">
        <v>78</v>
      </c>
      <c r="G77" s="21">
        <v>3</v>
      </c>
      <c r="H77" s="30" t="s">
        <v>14</v>
      </c>
    </row>
    <row r="78" s="5" customFormat="1" ht="121.8" spans="1:8">
      <c r="A78" s="18">
        <v>26</v>
      </c>
      <c r="B78" s="30" t="s">
        <v>79</v>
      </c>
      <c r="C78" s="30" t="str">
        <f>_xlfn.DISPIMG("ID_348A46B4F26746749D6F62394BF4A472",1)</f>
        <v>=DISPIMG("ID_348A46B4F26746749D6F62394BF4A472",1)</v>
      </c>
      <c r="D78" s="30">
        <v>11</v>
      </c>
      <c r="E78" s="21" t="s">
        <v>12</v>
      </c>
      <c r="F78" s="27" t="s">
        <v>72</v>
      </c>
      <c r="G78" s="21">
        <v>3</v>
      </c>
      <c r="H78" s="30" t="s">
        <v>14</v>
      </c>
    </row>
    <row r="79" s="5" customFormat="1" ht="121.8" spans="1:8">
      <c r="A79" s="18">
        <v>27</v>
      </c>
      <c r="B79" s="30" t="s">
        <v>80</v>
      </c>
      <c r="C79" s="30" t="str">
        <f>_xlfn.DISPIMG("ID_241030DCAF0B4FBCB4A799A869418673",1)</f>
        <v>=DISPIMG("ID_241030DCAF0B4FBCB4A799A869418673",1)</v>
      </c>
      <c r="D79" s="30" t="s">
        <v>81</v>
      </c>
      <c r="E79" s="21" t="s">
        <v>12</v>
      </c>
      <c r="F79" s="27" t="s">
        <v>72</v>
      </c>
      <c r="G79" s="21">
        <v>2</v>
      </c>
      <c r="H79" s="30" t="s">
        <v>14</v>
      </c>
    </row>
    <row r="80" s="5" customFormat="1" ht="121.8" spans="1:8">
      <c r="A80" s="18">
        <v>28</v>
      </c>
      <c r="B80" s="30" t="s">
        <v>82</v>
      </c>
      <c r="C80" s="30" t="str">
        <f>_xlfn.DISPIMG("ID_EB2034AAD36B4370B5E5A8F319213C53",1)</f>
        <v>=DISPIMG("ID_EB2034AAD36B4370B5E5A8F319213C53",1)</v>
      </c>
      <c r="D80" s="30">
        <v>9.5</v>
      </c>
      <c r="E80" s="21" t="s">
        <v>12</v>
      </c>
      <c r="F80" s="27" t="s">
        <v>72</v>
      </c>
      <c r="G80" s="21">
        <v>4</v>
      </c>
      <c r="H80" s="30" t="s">
        <v>14</v>
      </c>
    </row>
    <row r="81" s="5" customFormat="1" ht="121.8" spans="1:8">
      <c r="A81" s="18">
        <v>29</v>
      </c>
      <c r="B81" s="30" t="s">
        <v>83</v>
      </c>
      <c r="C81" s="30" t="str">
        <f>_xlfn.DISPIMG("ID_A841516C31BF4D5F838B5F4311836E85",1)</f>
        <v>=DISPIMG("ID_A841516C31BF4D5F838B5F4311836E85",1)</v>
      </c>
      <c r="D81" s="30">
        <v>14</v>
      </c>
      <c r="E81" s="21" t="s">
        <v>12</v>
      </c>
      <c r="F81" s="27" t="s">
        <v>72</v>
      </c>
      <c r="G81" s="21">
        <v>2</v>
      </c>
      <c r="H81" s="30" t="s">
        <v>14</v>
      </c>
    </row>
    <row r="82" s="5" customFormat="1" ht="121.8" spans="1:8">
      <c r="A82" s="18">
        <v>30</v>
      </c>
      <c r="B82" s="30" t="s">
        <v>84</v>
      </c>
      <c r="C82" s="30" t="str">
        <f>_xlfn.DISPIMG("ID_F14FA992E79649109B1FE335338BA044",1)</f>
        <v>=DISPIMG("ID_F14FA992E79649109B1FE335338BA044",1)</v>
      </c>
      <c r="D82" s="30">
        <v>18</v>
      </c>
      <c r="E82" s="21" t="s">
        <v>12</v>
      </c>
      <c r="F82" s="27" t="s">
        <v>85</v>
      </c>
      <c r="G82" s="21">
        <v>2</v>
      </c>
      <c r="H82" s="30" t="s">
        <v>86</v>
      </c>
    </row>
    <row r="83" s="5" customFormat="1" ht="121.8" spans="1:8">
      <c r="A83" s="18">
        <v>31</v>
      </c>
      <c r="B83" s="30" t="s">
        <v>87</v>
      </c>
      <c r="C83" s="30" t="str">
        <f>_xlfn.DISPIMG("ID_1A34970D61D441F380D5C5B55CA744FE",1)</f>
        <v>=DISPIMG("ID_1A34970D61D441F380D5C5B55CA744FE",1)</v>
      </c>
      <c r="D83" s="30" t="s">
        <v>88</v>
      </c>
      <c r="E83" s="30" t="s">
        <v>89</v>
      </c>
      <c r="F83" s="27" t="s">
        <v>90</v>
      </c>
      <c r="G83" s="21">
        <v>2</v>
      </c>
      <c r="H83" s="30" t="s">
        <v>91</v>
      </c>
    </row>
    <row r="84" s="5" customFormat="1" ht="121.8" spans="1:8">
      <c r="A84" s="18">
        <v>32</v>
      </c>
      <c r="B84" s="30" t="s">
        <v>92</v>
      </c>
      <c r="C84" s="30" t="str">
        <f>_xlfn.DISPIMG("ID_ED925D1A05B94A128A2F353522747C80",1)</f>
        <v>=DISPIMG("ID_ED925D1A05B94A128A2F353522747C80",1)</v>
      </c>
      <c r="D84" s="30">
        <v>8.75</v>
      </c>
      <c r="E84" s="21" t="s">
        <v>12</v>
      </c>
      <c r="F84" s="27" t="s">
        <v>93</v>
      </c>
      <c r="G84" s="21">
        <v>2</v>
      </c>
      <c r="H84" s="30" t="s">
        <v>14</v>
      </c>
    </row>
    <row r="85" s="5" customFormat="1" ht="121.8" spans="1:8">
      <c r="A85" s="18">
        <v>33</v>
      </c>
      <c r="B85" s="30" t="s">
        <v>94</v>
      </c>
      <c r="C85" s="30" t="str">
        <f>_xlfn.DISPIMG("ID_FF5D432DFD264641B4E0EAA421BFE31E",1)</f>
        <v>=DISPIMG("ID_FF5D432DFD264641B4E0EAA421BFE31E",1)</v>
      </c>
      <c r="D85" s="30">
        <v>12.5</v>
      </c>
      <c r="E85" s="21" t="s">
        <v>12</v>
      </c>
      <c r="F85" s="27" t="s">
        <v>93</v>
      </c>
      <c r="G85" s="21">
        <v>2</v>
      </c>
      <c r="H85" s="30" t="s">
        <v>14</v>
      </c>
    </row>
    <row r="86" s="5" customFormat="1" ht="121.8" spans="1:8">
      <c r="A86" s="18">
        <v>34</v>
      </c>
      <c r="B86" s="30" t="s">
        <v>95</v>
      </c>
      <c r="C86" s="30" t="str">
        <f>_xlfn.DISPIMG("ID_D4D3B4191FB54EEABEF04D1799744019",1)</f>
        <v>=DISPIMG("ID_D4D3B4191FB54EEABEF04D1799744019",1)</v>
      </c>
      <c r="D86" s="30">
        <v>7</v>
      </c>
      <c r="E86" s="21" t="s">
        <v>12</v>
      </c>
      <c r="F86" s="27" t="s">
        <v>93</v>
      </c>
      <c r="G86" s="21">
        <v>2</v>
      </c>
      <c r="H86" s="30" t="s">
        <v>14</v>
      </c>
    </row>
    <row r="87" s="5" customFormat="1" ht="121.8" spans="1:8">
      <c r="A87" s="18">
        <v>35</v>
      </c>
      <c r="B87" s="31" t="s">
        <v>96</v>
      </c>
      <c r="C87" s="30" t="str">
        <f>_xlfn.DISPIMG("ID_D96C230E81F345879F5987C0FB613979",1)</f>
        <v>=DISPIMG("ID_D96C230E81F345879F5987C0FB613979",1)</v>
      </c>
      <c r="D87" s="30">
        <v>12</v>
      </c>
      <c r="E87" s="21" t="s">
        <v>12</v>
      </c>
      <c r="F87" s="27" t="s">
        <v>93</v>
      </c>
      <c r="G87" s="21">
        <v>2</v>
      </c>
      <c r="H87" s="30" t="s">
        <v>14</v>
      </c>
    </row>
    <row r="88" s="5" customFormat="1" ht="121.8" spans="1:8">
      <c r="A88" s="18">
        <v>36</v>
      </c>
      <c r="B88" s="30" t="s">
        <v>97</v>
      </c>
      <c r="C88" s="30" t="str">
        <f>_xlfn.DISPIMG("ID_AF245103D0BB4858A61FF92A3206E789",1)</f>
        <v>=DISPIMG("ID_AF245103D0BB4858A61FF92A3206E789",1)</v>
      </c>
      <c r="D88" s="30">
        <v>10.5</v>
      </c>
      <c r="E88" s="21" t="s">
        <v>12</v>
      </c>
      <c r="F88" s="27" t="s">
        <v>93</v>
      </c>
      <c r="G88" s="21">
        <v>4</v>
      </c>
      <c r="H88" s="30" t="s">
        <v>91</v>
      </c>
    </row>
    <row r="89" s="5" customFormat="1" ht="104.4" spans="1:8">
      <c r="A89" s="18">
        <v>37</v>
      </c>
      <c r="B89" s="30" t="s">
        <v>98</v>
      </c>
      <c r="C89" s="30" t="str">
        <f>_xlfn.DISPIMG("ID_B11BE96CD7EE4288B20A69EDFF497626",1)</f>
        <v>=DISPIMG("ID_B11BE96CD7EE4288B20A69EDFF497626",1)</v>
      </c>
      <c r="D89" s="30" t="s">
        <v>70</v>
      </c>
      <c r="E89" s="21" t="s">
        <v>12</v>
      </c>
      <c r="F89" s="27" t="s">
        <v>99</v>
      </c>
      <c r="G89" s="21">
        <v>2</v>
      </c>
      <c r="H89" s="30" t="s">
        <v>86</v>
      </c>
    </row>
    <row r="90" ht="56.65" spans="1:8">
      <c r="A90" s="18">
        <v>38</v>
      </c>
      <c r="B90" s="31" t="s">
        <v>100</v>
      </c>
      <c r="C90" s="30" t="str">
        <f>_xlfn.DISPIMG("ID_4819D7DBCB6445B58ACCDFF2845A8653",1)</f>
        <v>=DISPIMG("ID_4819D7DBCB6445B58ACCDFF2845A8653",1)</v>
      </c>
      <c r="D90" s="30" t="s">
        <v>64</v>
      </c>
      <c r="E90" s="30" t="s">
        <v>101</v>
      </c>
      <c r="F90" s="27" t="s">
        <v>102</v>
      </c>
      <c r="G90" s="21">
        <v>2</v>
      </c>
      <c r="H90" s="30" t="s">
        <v>14</v>
      </c>
    </row>
    <row r="91" ht="53.6" spans="1:8">
      <c r="A91" s="18">
        <v>39</v>
      </c>
      <c r="B91" s="30" t="s">
        <v>103</v>
      </c>
      <c r="C91" s="30" t="str">
        <f>_xlfn.DISPIMG("ID_4267BFD550564A9DA2BC7CA3B120C525",1)</f>
        <v>=DISPIMG("ID_4267BFD550564A9DA2BC7CA3B120C525",1)</v>
      </c>
      <c r="D91" s="30" t="s">
        <v>104</v>
      </c>
      <c r="E91" s="30" t="s">
        <v>101</v>
      </c>
      <c r="F91" s="27" t="s">
        <v>105</v>
      </c>
      <c r="G91" s="21">
        <v>2</v>
      </c>
      <c r="H91" s="30" t="s">
        <v>14</v>
      </c>
    </row>
    <row r="92" ht="52.2" spans="1:8">
      <c r="A92" s="18">
        <v>40</v>
      </c>
      <c r="B92" s="30" t="s">
        <v>106</v>
      </c>
      <c r="C92" s="30" t="str">
        <f>_xlfn.DISPIMG("ID_7BE110CA629D4D98828EC00FF12B6A41",1)</f>
        <v>=DISPIMG("ID_7BE110CA629D4D98828EC00FF12B6A41",1)</v>
      </c>
      <c r="D92" s="30" t="s">
        <v>88</v>
      </c>
      <c r="E92" s="21" t="s">
        <v>12</v>
      </c>
      <c r="F92" s="27" t="s">
        <v>107</v>
      </c>
      <c r="G92" s="21">
        <v>2</v>
      </c>
      <c r="H92" s="30" t="s">
        <v>14</v>
      </c>
    </row>
    <row r="93" ht="52.2" spans="1:8">
      <c r="A93" s="18">
        <v>41</v>
      </c>
      <c r="B93" s="30" t="s">
        <v>108</v>
      </c>
      <c r="C93" s="30" t="str">
        <f>_xlfn.DISPIMG("ID_A2E97FF18D8A40DB8EC291B66207870C",1)</f>
        <v>=DISPIMG("ID_A2E97FF18D8A40DB8EC291B66207870C",1)</v>
      </c>
      <c r="D93" s="30" t="s">
        <v>109</v>
      </c>
      <c r="E93" s="21" t="s">
        <v>12</v>
      </c>
      <c r="F93" s="27" t="s">
        <v>110</v>
      </c>
      <c r="G93" s="21">
        <v>2</v>
      </c>
      <c r="H93" s="30" t="s">
        <v>14</v>
      </c>
    </row>
    <row r="94" ht="121.8" spans="1:8">
      <c r="A94" s="18">
        <v>42</v>
      </c>
      <c r="B94" s="31" t="s">
        <v>111</v>
      </c>
      <c r="C94" s="30" t="str">
        <f>_xlfn.DISPIMG("ID_3BF225EB0DF5465EB6FCD0C9CAD83F0A",1)</f>
        <v>=DISPIMG("ID_3BF225EB0DF5465EB6FCD0C9CAD83F0A",1)</v>
      </c>
      <c r="D94" s="30" t="s">
        <v>112</v>
      </c>
      <c r="E94" s="21" t="s">
        <v>12</v>
      </c>
      <c r="F94" s="27" t="s">
        <v>93</v>
      </c>
      <c r="G94" s="21">
        <v>4</v>
      </c>
      <c r="H94" s="30" t="s">
        <v>14</v>
      </c>
    </row>
    <row r="95" ht="121.8" spans="1:8">
      <c r="A95" s="18">
        <v>43</v>
      </c>
      <c r="B95" s="30" t="s">
        <v>113</v>
      </c>
      <c r="C95" s="30" t="str">
        <f>_xlfn.DISPIMG("ID_BD82295C82C8405FB32B70D92F5AB871",1)</f>
        <v>=DISPIMG("ID_BD82295C82C8405FB32B70D92F5AB871",1)</v>
      </c>
      <c r="D95" s="30" t="s">
        <v>70</v>
      </c>
      <c r="E95" s="21" t="s">
        <v>12</v>
      </c>
      <c r="F95" s="27" t="s">
        <v>114</v>
      </c>
      <c r="G95" s="21">
        <v>2</v>
      </c>
      <c r="H95" s="30" t="s">
        <v>14</v>
      </c>
    </row>
    <row r="96" ht="52.2" spans="1:8">
      <c r="A96" s="18">
        <v>44</v>
      </c>
      <c r="B96" s="30" t="s">
        <v>115</v>
      </c>
      <c r="C96" s="30" t="str">
        <f>_xlfn.DISPIMG("ID_5CECD2A4DDC740EF862E85922E8AC037",1)</f>
        <v>=DISPIMG("ID_5CECD2A4DDC740EF862E85922E8AC037",1)</v>
      </c>
      <c r="D96" s="30" t="s">
        <v>116</v>
      </c>
      <c r="E96" s="30" t="s">
        <v>117</v>
      </c>
      <c r="F96" s="27" t="s">
        <v>118</v>
      </c>
      <c r="G96" s="21">
        <v>2</v>
      </c>
      <c r="H96" s="30" t="s">
        <v>14</v>
      </c>
    </row>
    <row r="97" ht="70.55" spans="1:8">
      <c r="A97" s="18">
        <v>45</v>
      </c>
      <c r="B97" s="30" t="s">
        <v>128</v>
      </c>
      <c r="C97" s="32" t="str">
        <f>_xlfn.DISPIMG("ID_4D4C876099264C92A2D887B58F5AB0C8",1)</f>
        <v>=DISPIMG("ID_4D4C876099264C92A2D887B58F5AB0C8",1)</v>
      </c>
      <c r="D97" s="30" t="s">
        <v>129</v>
      </c>
      <c r="E97" s="30" t="s">
        <v>130</v>
      </c>
      <c r="F97" s="30" t="s">
        <v>131</v>
      </c>
      <c r="G97" s="21">
        <v>2</v>
      </c>
      <c r="H97" s="30" t="s">
        <v>14</v>
      </c>
    </row>
    <row r="98" ht="61.9" spans="1:8">
      <c r="A98" s="18">
        <v>46</v>
      </c>
      <c r="B98" s="30" t="s">
        <v>132</v>
      </c>
      <c r="C98" s="32" t="str">
        <f>_xlfn.DISPIMG("ID_12C2F90155124627B80A8A7EE1E92BCC",1)</f>
        <v>=DISPIMG("ID_12C2F90155124627B80A8A7EE1E92BCC",1)</v>
      </c>
      <c r="D98" s="29" t="s">
        <v>124</v>
      </c>
      <c r="E98" s="29" t="s">
        <v>125</v>
      </c>
      <c r="F98" s="29" t="s">
        <v>42</v>
      </c>
      <c r="G98" s="21">
        <v>2</v>
      </c>
      <c r="H98" s="30" t="s">
        <v>14</v>
      </c>
    </row>
    <row r="99" ht="61.9" spans="1:8">
      <c r="A99" s="18">
        <v>47</v>
      </c>
      <c r="B99" s="21" t="s">
        <v>123</v>
      </c>
      <c r="C99" s="21" t="str">
        <f>_xlfn.DISPIMG("ID_8AA5CEA61C554064BD7E62430ABA0688",1)</f>
        <v>=DISPIMG("ID_8AA5CEA61C554064BD7E62430ABA0688",1)</v>
      </c>
      <c r="D99" s="29" t="s">
        <v>124</v>
      </c>
      <c r="E99" s="29" t="s">
        <v>125</v>
      </c>
      <c r="F99" s="29" t="s">
        <v>42</v>
      </c>
      <c r="G99" s="21">
        <v>4</v>
      </c>
      <c r="H99" s="21" t="s">
        <v>14</v>
      </c>
    </row>
    <row r="100" ht="21" spans="1:8">
      <c r="A100" s="38" t="s">
        <v>133</v>
      </c>
      <c r="B100" s="38"/>
      <c r="C100" s="38"/>
      <c r="D100" s="39"/>
      <c r="E100" s="39"/>
      <c r="F100" s="40"/>
      <c r="G100" s="41"/>
      <c r="H100" s="40"/>
    </row>
    <row r="101" ht="22.2" spans="1:8">
      <c r="A101" s="42" t="s">
        <v>134</v>
      </c>
      <c r="B101" s="42"/>
      <c r="C101" s="42"/>
      <c r="D101" s="42"/>
      <c r="E101" s="42"/>
      <c r="F101" s="42"/>
      <c r="G101" s="42"/>
      <c r="H101" s="43"/>
    </row>
    <row r="102" ht="17.4" spans="1:8">
      <c r="A102" s="16" t="s">
        <v>2</v>
      </c>
      <c r="B102" s="16" t="s">
        <v>135</v>
      </c>
      <c r="C102" s="16" t="s">
        <v>4</v>
      </c>
      <c r="D102" s="16" t="s">
        <v>136</v>
      </c>
      <c r="E102" s="16"/>
      <c r="F102" s="17"/>
      <c r="G102" s="16" t="s">
        <v>8</v>
      </c>
      <c r="H102" s="16" t="s">
        <v>9</v>
      </c>
    </row>
    <row r="103" ht="86.25" spans="1:8">
      <c r="A103" s="27">
        <v>1</v>
      </c>
      <c r="B103" s="27" t="s">
        <v>137</v>
      </c>
      <c r="C103" s="27" t="str">
        <f>_xlfn.DISPIMG("ID_D15168AA489F454B9595BE0D4856F746",1)</f>
        <v>=DISPIMG("ID_D15168AA489F454B9595BE0D4856F746",1)</v>
      </c>
      <c r="D103" s="27" t="s">
        <v>138</v>
      </c>
      <c r="E103" s="27" t="s">
        <v>139</v>
      </c>
      <c r="F103" s="27" t="s">
        <v>140</v>
      </c>
      <c r="G103" s="27">
        <v>8</v>
      </c>
      <c r="H103" s="27" t="s">
        <v>14</v>
      </c>
    </row>
    <row r="104" ht="86.25" spans="1:8">
      <c r="A104" s="27">
        <v>2</v>
      </c>
      <c r="B104" s="27" t="s">
        <v>137</v>
      </c>
      <c r="C104" s="27" t="str">
        <f>_xlfn.DISPIMG("ID_DA37CF750B4B4D6290D7BFD65DA1B702",1)</f>
        <v>=DISPIMG("ID_DA37CF750B4B4D6290D7BFD65DA1B702",1)</v>
      </c>
      <c r="D104" s="27" t="s">
        <v>141</v>
      </c>
      <c r="E104" s="27" t="s">
        <v>139</v>
      </c>
      <c r="F104" s="27" t="s">
        <v>140</v>
      </c>
      <c r="G104" s="27">
        <v>5</v>
      </c>
      <c r="H104" s="27" t="s">
        <v>14</v>
      </c>
    </row>
    <row r="105" ht="84.6" spans="1:8">
      <c r="A105" s="27">
        <v>3</v>
      </c>
      <c r="B105" s="27" t="s">
        <v>137</v>
      </c>
      <c r="C105" s="27" t="str">
        <f>_xlfn.DISPIMG("ID_E6B4140CCBFA42D3AEEAE5847981802F",1)</f>
        <v>=DISPIMG("ID_E6B4140CCBFA42D3AEEAE5847981802F",1)</v>
      </c>
      <c r="D105" s="27" t="s">
        <v>142</v>
      </c>
      <c r="E105" s="27" t="s">
        <v>139</v>
      </c>
      <c r="F105" s="27" t="s">
        <v>140</v>
      </c>
      <c r="G105" s="27">
        <v>5</v>
      </c>
      <c r="H105" s="27" t="s">
        <v>14</v>
      </c>
    </row>
    <row r="106" ht="69.95" spans="1:8">
      <c r="A106" s="27">
        <v>4</v>
      </c>
      <c r="B106" s="27" t="s">
        <v>143</v>
      </c>
      <c r="C106" s="27" t="str">
        <f>_xlfn.DISPIMG("ID_6E7B200B1C1B4122850D004260285AD9",1)</f>
        <v>=DISPIMG("ID_6E7B200B1C1B4122850D004260285AD9",1)</v>
      </c>
      <c r="D106" s="27" t="s">
        <v>144</v>
      </c>
      <c r="E106" s="27" t="s">
        <v>145</v>
      </c>
      <c r="F106" s="27" t="s">
        <v>146</v>
      </c>
      <c r="G106" s="27">
        <v>5</v>
      </c>
      <c r="H106" s="27" t="s">
        <v>86</v>
      </c>
    </row>
    <row r="107" ht="69.95" spans="1:8">
      <c r="A107" s="27">
        <v>5</v>
      </c>
      <c r="B107" s="27" t="s">
        <v>147</v>
      </c>
      <c r="C107" s="27" t="str">
        <f>_xlfn.DISPIMG("ID_4E62EED0E78A48628E8D8370831FA852",1)</f>
        <v>=DISPIMG("ID_4E62EED0E78A48628E8D8370831FA852",1)</v>
      </c>
      <c r="D107" s="27" t="s">
        <v>148</v>
      </c>
      <c r="E107" s="27" t="s">
        <v>145</v>
      </c>
      <c r="F107" s="27" t="s">
        <v>146</v>
      </c>
      <c r="G107" s="27">
        <v>5</v>
      </c>
      <c r="H107" s="27" t="s">
        <v>86</v>
      </c>
    </row>
    <row r="108" ht="89.35" spans="1:8">
      <c r="A108" s="27">
        <v>6</v>
      </c>
      <c r="B108" s="27" t="s">
        <v>149</v>
      </c>
      <c r="C108" s="27" t="str">
        <f>_xlfn.DISPIMG("ID_07AEA6B95E3E47B49E9C13F938A1F9BE",1)</f>
        <v>=DISPIMG("ID_07AEA6B95E3E47B49E9C13F938A1F9BE",1)</v>
      </c>
      <c r="D108" s="27" t="s">
        <v>150</v>
      </c>
      <c r="E108" s="27" t="s">
        <v>151</v>
      </c>
      <c r="F108" s="27" t="s">
        <v>37</v>
      </c>
      <c r="G108" s="27">
        <v>20</v>
      </c>
      <c r="H108" s="27" t="s">
        <v>14</v>
      </c>
    </row>
    <row r="109" ht="70.15" spans="1:8">
      <c r="A109" s="27">
        <v>7</v>
      </c>
      <c r="B109" s="27" t="s">
        <v>152</v>
      </c>
      <c r="C109" s="27" t="str">
        <f>_xlfn.DISPIMG("ID_FFCDB3CEAA15483AB25796BDA129D2B8",1)</f>
        <v>=DISPIMG("ID_FFCDB3CEAA15483AB25796BDA129D2B8",1)</v>
      </c>
      <c r="D109" s="27" t="s">
        <v>153</v>
      </c>
      <c r="E109" s="27" t="s">
        <v>151</v>
      </c>
      <c r="F109" s="27" t="s">
        <v>37</v>
      </c>
      <c r="G109" s="27">
        <v>20</v>
      </c>
      <c r="H109" s="27" t="s">
        <v>14</v>
      </c>
    </row>
    <row r="110" ht="70.2" spans="1:8">
      <c r="A110" s="27">
        <v>8</v>
      </c>
      <c r="B110" s="27" t="s">
        <v>154</v>
      </c>
      <c r="C110" s="27" t="str">
        <f>_xlfn.DISPIMG("ID_C0F834CB47A84F3FA21BA90C114FCC4B",1)</f>
        <v>=DISPIMG("ID_C0F834CB47A84F3FA21BA90C114FCC4B",1)</v>
      </c>
      <c r="D110" s="27" t="s">
        <v>155</v>
      </c>
      <c r="E110" s="27" t="s">
        <v>151</v>
      </c>
      <c r="F110" s="27" t="s">
        <v>37</v>
      </c>
      <c r="G110" s="27">
        <v>20</v>
      </c>
      <c r="H110" s="27" t="s">
        <v>14</v>
      </c>
    </row>
    <row r="111" ht="79.6" spans="1:8">
      <c r="A111" s="27">
        <v>9</v>
      </c>
      <c r="B111" s="27" t="s">
        <v>156</v>
      </c>
      <c r="C111" s="27" t="str">
        <f>_xlfn.DISPIMG("ID_DE0B39E8F3C54B0FB77C897B22007108",1)</f>
        <v>=DISPIMG("ID_DE0B39E8F3C54B0FB77C897B22007108",1)</v>
      </c>
      <c r="D111" s="27" t="s">
        <v>157</v>
      </c>
      <c r="E111" s="27" t="s">
        <v>158</v>
      </c>
      <c r="F111" s="27" t="s">
        <v>37</v>
      </c>
      <c r="G111" s="27">
        <v>10</v>
      </c>
      <c r="H111" s="27" t="s">
        <v>14</v>
      </c>
    </row>
    <row r="112" ht="84.1" spans="1:8">
      <c r="A112" s="27">
        <v>10</v>
      </c>
      <c r="B112" s="27" t="s">
        <v>159</v>
      </c>
      <c r="C112" s="27" t="str">
        <f>_xlfn.DISPIMG("ID_4449FE50B6AB4C55A551A464AEFE9590",1)</f>
        <v>=DISPIMG("ID_4449FE50B6AB4C55A551A464AEFE9590",1)</v>
      </c>
      <c r="D112" s="27" t="s">
        <v>160</v>
      </c>
      <c r="E112" s="27" t="s">
        <v>158</v>
      </c>
      <c r="F112" s="27" t="s">
        <v>37</v>
      </c>
      <c r="G112" s="27">
        <v>10</v>
      </c>
      <c r="H112" s="27" t="s">
        <v>14</v>
      </c>
    </row>
    <row r="113" ht="66.55" spans="1:8">
      <c r="A113" s="27">
        <v>11</v>
      </c>
      <c r="B113" s="27" t="s">
        <v>161</v>
      </c>
      <c r="C113" s="27" t="str">
        <f>_xlfn.DISPIMG("ID_B0A9FA2CFD98402F91CC32209FC25CD6",1)</f>
        <v>=DISPIMG("ID_B0A9FA2CFD98402F91CC32209FC25CD6",1)</v>
      </c>
      <c r="D113" s="27" t="s">
        <v>162</v>
      </c>
      <c r="E113" s="27" t="s">
        <v>158</v>
      </c>
      <c r="F113" s="27" t="s">
        <v>163</v>
      </c>
      <c r="G113" s="27">
        <v>3</v>
      </c>
      <c r="H113" s="27" t="s">
        <v>14</v>
      </c>
    </row>
    <row r="114" ht="69.75" spans="1:8">
      <c r="A114" s="27">
        <v>12</v>
      </c>
      <c r="B114" s="27" t="s">
        <v>164</v>
      </c>
      <c r="C114" s="27" t="str">
        <f>_xlfn.DISPIMG("ID_C8106DB58E0B4C2EB0C5134FBE69F6E9",1)</f>
        <v>=DISPIMG("ID_C8106DB58E0B4C2EB0C5134FBE69F6E9",1)</v>
      </c>
      <c r="D114" s="27" t="s">
        <v>157</v>
      </c>
      <c r="E114" s="27" t="s">
        <v>158</v>
      </c>
      <c r="F114" s="27" t="s">
        <v>165</v>
      </c>
      <c r="G114" s="27">
        <v>6</v>
      </c>
      <c r="H114" s="27" t="s">
        <v>14</v>
      </c>
    </row>
    <row r="115" ht="72.3" spans="1:8">
      <c r="A115" s="27">
        <v>13</v>
      </c>
      <c r="B115" s="27" t="s">
        <v>166</v>
      </c>
      <c r="C115" s="27" t="str">
        <f>_xlfn.DISPIMG("ID_1894EBF6B91D405095E217661E30FE36",1)</f>
        <v>=DISPIMG("ID_1894EBF6B91D405095E217661E30FE36",1)</v>
      </c>
      <c r="D115" s="27" t="s">
        <v>167</v>
      </c>
      <c r="E115" s="27" t="s">
        <v>168</v>
      </c>
      <c r="F115" s="27" t="s">
        <v>169</v>
      </c>
      <c r="G115" s="27">
        <v>30</v>
      </c>
      <c r="H115" s="27" t="s">
        <v>14</v>
      </c>
    </row>
    <row r="116" ht="72.3" spans="1:8">
      <c r="A116" s="27">
        <v>14</v>
      </c>
      <c r="B116" s="27" t="s">
        <v>170</v>
      </c>
      <c r="C116" s="27" t="str">
        <f>_xlfn.DISPIMG("ID_A79E372436F448C78DA898ED0AD2CDCE",1)</f>
        <v>=DISPIMG("ID_A79E372436F448C78DA898ED0AD2CDCE",1)</v>
      </c>
      <c r="D116" s="27" t="s">
        <v>171</v>
      </c>
      <c r="E116" s="27" t="s">
        <v>168</v>
      </c>
      <c r="F116" s="27" t="s">
        <v>169</v>
      </c>
      <c r="G116" s="27">
        <v>30</v>
      </c>
      <c r="H116" s="27" t="s">
        <v>14</v>
      </c>
    </row>
    <row r="117" ht="72.3" spans="1:8">
      <c r="A117" s="27">
        <v>15</v>
      </c>
      <c r="B117" s="27" t="s">
        <v>172</v>
      </c>
      <c r="C117" s="27" t="str">
        <f>_xlfn.DISPIMG("ID_2F83AD3D4C484C39BA0A1B401343DB63",1)</f>
        <v>=DISPIMG("ID_2F83AD3D4C484C39BA0A1B401343DB63",1)</v>
      </c>
      <c r="D117" s="27" t="s">
        <v>173</v>
      </c>
      <c r="E117" s="27" t="s">
        <v>168</v>
      </c>
      <c r="F117" s="27" t="s">
        <v>169</v>
      </c>
      <c r="G117" s="27">
        <v>30</v>
      </c>
      <c r="H117" s="27" t="s">
        <v>14</v>
      </c>
    </row>
    <row r="118" ht="63.35" spans="1:8">
      <c r="A118" s="27">
        <v>16</v>
      </c>
      <c r="B118" s="27" t="s">
        <v>174</v>
      </c>
      <c r="C118" s="27" t="str">
        <f>_xlfn.DISPIMG("ID_FF682E47AFA744F8845CAF3472D3B172",1)</f>
        <v>=DISPIMG("ID_FF682E47AFA744F8845CAF3472D3B172",1)</v>
      </c>
      <c r="D118" s="27" t="s">
        <v>167</v>
      </c>
      <c r="E118" s="27" t="s">
        <v>168</v>
      </c>
      <c r="F118" s="27" t="s">
        <v>169</v>
      </c>
      <c r="G118" s="27">
        <v>30</v>
      </c>
      <c r="H118" s="27" t="s">
        <v>14</v>
      </c>
    </row>
    <row r="119" ht="63.35" spans="1:8">
      <c r="A119" s="27">
        <v>17</v>
      </c>
      <c r="B119" s="27" t="s">
        <v>174</v>
      </c>
      <c r="C119" s="27" t="str">
        <f>_xlfn.DISPIMG("ID_F41F679E6DB5456B8F08998DA1B3134A",1)</f>
        <v>=DISPIMG("ID_F41F679E6DB5456B8F08998DA1B3134A",1)</v>
      </c>
      <c r="D119" s="27" t="s">
        <v>171</v>
      </c>
      <c r="E119" s="27" t="s">
        <v>168</v>
      </c>
      <c r="F119" s="27" t="s">
        <v>169</v>
      </c>
      <c r="G119" s="27">
        <v>30</v>
      </c>
      <c r="H119" s="27" t="s">
        <v>14</v>
      </c>
    </row>
    <row r="120" ht="63.35" spans="1:8">
      <c r="A120" s="27">
        <v>18</v>
      </c>
      <c r="B120" s="27" t="s">
        <v>174</v>
      </c>
      <c r="C120" s="27" t="str">
        <f>_xlfn.DISPIMG("ID_1D63697BB1BF451FAB6FBF3BAEBEEC70",1)</f>
        <v>=DISPIMG("ID_1D63697BB1BF451FAB6FBF3BAEBEEC70",1)</v>
      </c>
      <c r="D120" s="27" t="s">
        <v>173</v>
      </c>
      <c r="E120" s="27" t="s">
        <v>168</v>
      </c>
      <c r="F120" s="27" t="s">
        <v>169</v>
      </c>
      <c r="G120" s="27">
        <v>30</v>
      </c>
      <c r="H120" s="27" t="s">
        <v>14</v>
      </c>
    </row>
    <row r="121" ht="52.2" spans="1:8">
      <c r="A121" s="27">
        <v>19</v>
      </c>
      <c r="B121" s="27" t="s">
        <v>175</v>
      </c>
      <c r="C121" s="27"/>
      <c r="D121" s="27" t="s">
        <v>176</v>
      </c>
      <c r="E121" s="27" t="s">
        <v>177</v>
      </c>
      <c r="F121" s="27" t="s">
        <v>178</v>
      </c>
      <c r="G121" s="27">
        <v>600</v>
      </c>
      <c r="H121" s="27" t="s">
        <v>86</v>
      </c>
    </row>
    <row r="122" ht="68.55" spans="1:8">
      <c r="A122" s="27">
        <v>20</v>
      </c>
      <c r="B122" s="27" t="s">
        <v>179</v>
      </c>
      <c r="C122" s="27" t="str">
        <f>_xlfn.DISPIMG("ID_36BBAD05CA3349FC945E91D215B2E886",1)</f>
        <v>=DISPIMG("ID_36BBAD05CA3349FC945E91D215B2E886",1)</v>
      </c>
      <c r="D122" s="27" t="s">
        <v>180</v>
      </c>
      <c r="E122" s="27" t="s">
        <v>177</v>
      </c>
      <c r="F122" s="27" t="s">
        <v>178</v>
      </c>
      <c r="G122" s="27">
        <v>600</v>
      </c>
      <c r="H122" s="27" t="s">
        <v>86</v>
      </c>
    </row>
    <row r="123" ht="74.6" spans="1:8">
      <c r="A123" s="27">
        <v>21</v>
      </c>
      <c r="B123" s="27" t="s">
        <v>181</v>
      </c>
      <c r="C123" s="27" t="str">
        <f>_xlfn.DISPIMG("ID_8020F8CB3DF2483FBB4DD3486E16B4C6",1)</f>
        <v>=DISPIMG("ID_8020F8CB3DF2483FBB4DD3486E16B4C6",1)</v>
      </c>
      <c r="D123" s="27" t="s">
        <v>182</v>
      </c>
      <c r="E123" s="27" t="s">
        <v>177</v>
      </c>
      <c r="F123" s="27" t="s">
        <v>178</v>
      </c>
      <c r="G123" s="27">
        <v>300</v>
      </c>
      <c r="H123" s="27" t="s">
        <v>86</v>
      </c>
    </row>
    <row r="124" ht="74.6" spans="1:8">
      <c r="A124" s="27">
        <v>22</v>
      </c>
      <c r="B124" s="27" t="s">
        <v>183</v>
      </c>
      <c r="C124" s="27" t="str">
        <f>_xlfn.DISPIMG("ID_8020F8CB3DF2483FBB4DD3486E16B4C6",1)</f>
        <v>=DISPIMG("ID_8020F8CB3DF2483FBB4DD3486E16B4C6",1)</v>
      </c>
      <c r="D124" s="27" t="s">
        <v>184</v>
      </c>
      <c r="E124" s="27" t="s">
        <v>177</v>
      </c>
      <c r="F124" s="27" t="s">
        <v>178</v>
      </c>
      <c r="G124" s="27">
        <v>300</v>
      </c>
      <c r="H124" s="27" t="s">
        <v>86</v>
      </c>
    </row>
    <row r="125" ht="71.8" spans="1:8">
      <c r="A125" s="27">
        <v>23</v>
      </c>
      <c r="B125" s="27" t="s">
        <v>185</v>
      </c>
      <c r="C125" s="27" t="str">
        <f>_xlfn.DISPIMG("ID_40838D5B954149EAA4C2AA0919F0B5B4",1)</f>
        <v>=DISPIMG("ID_40838D5B954149EAA4C2AA0919F0B5B4",1)</v>
      </c>
      <c r="D125" s="27" t="s">
        <v>186</v>
      </c>
      <c r="E125" s="27" t="s">
        <v>177</v>
      </c>
      <c r="F125" s="27" t="s">
        <v>178</v>
      </c>
      <c r="G125" s="27">
        <v>600</v>
      </c>
      <c r="H125" s="27" t="s">
        <v>86</v>
      </c>
    </row>
    <row r="126" ht="86.7" spans="1:8">
      <c r="A126" s="27">
        <v>24</v>
      </c>
      <c r="B126" s="27" t="s">
        <v>187</v>
      </c>
      <c r="C126" s="27" t="str">
        <f>_xlfn.DISPIMG("ID_F07D9E3432524B0995CA5F0A67611D0D",1)</f>
        <v>=DISPIMG("ID_F07D9E3432524B0995CA5F0A67611D0D",1)</v>
      </c>
      <c r="D126" s="27" t="s">
        <v>188</v>
      </c>
      <c r="E126" s="27" t="s">
        <v>177</v>
      </c>
      <c r="F126" s="27" t="s">
        <v>178</v>
      </c>
      <c r="G126" s="27">
        <v>600</v>
      </c>
      <c r="H126" s="27" t="s">
        <v>86</v>
      </c>
    </row>
    <row r="127" ht="66.85" spans="1:8">
      <c r="A127" s="27">
        <v>25</v>
      </c>
      <c r="B127" s="27" t="s">
        <v>189</v>
      </c>
      <c r="C127" s="27" t="str">
        <f>_xlfn.DISPIMG("ID_77E91F15FE9443F98ACDF25284626B90",1)</f>
        <v>=DISPIMG("ID_77E91F15FE9443F98ACDF25284626B90",1)</v>
      </c>
      <c r="D127" s="27" t="s">
        <v>190</v>
      </c>
      <c r="E127" s="27" t="s">
        <v>191</v>
      </c>
      <c r="F127" s="27" t="s">
        <v>169</v>
      </c>
      <c r="G127" s="27">
        <v>30</v>
      </c>
      <c r="H127" s="27" t="s">
        <v>86</v>
      </c>
    </row>
    <row r="128" ht="52.2" spans="1:8">
      <c r="A128" s="27">
        <v>26</v>
      </c>
      <c r="B128" s="27" t="s">
        <v>192</v>
      </c>
      <c r="C128" s="44" t="str">
        <f>_xlfn.DISPIMG("ID_145058AEF3784EA3ADE31074A528F6E9",1)</f>
        <v>=DISPIMG("ID_145058AEF3784EA3ADE31074A528F6E9",1)</v>
      </c>
      <c r="D128" s="27" t="s">
        <v>193</v>
      </c>
      <c r="E128" s="27" t="s">
        <v>194</v>
      </c>
      <c r="F128" s="27" t="s">
        <v>37</v>
      </c>
      <c r="G128" s="27">
        <v>30</v>
      </c>
      <c r="H128" s="27" t="s">
        <v>14</v>
      </c>
    </row>
    <row r="129" ht="52.2" spans="1:8">
      <c r="A129" s="27">
        <v>27</v>
      </c>
      <c r="B129" s="27" t="s">
        <v>195</v>
      </c>
      <c r="C129" s="45"/>
      <c r="D129" s="27" t="s">
        <v>196</v>
      </c>
      <c r="E129" s="27" t="s">
        <v>194</v>
      </c>
      <c r="F129" s="27" t="s">
        <v>37</v>
      </c>
      <c r="G129" s="27">
        <v>30</v>
      </c>
      <c r="H129" s="27" t="s">
        <v>14</v>
      </c>
    </row>
    <row r="130" ht="52.2" spans="1:8">
      <c r="A130" s="27">
        <v>28</v>
      </c>
      <c r="B130" s="27" t="s">
        <v>197</v>
      </c>
      <c r="C130" s="46"/>
      <c r="D130" s="27" t="s">
        <v>198</v>
      </c>
      <c r="E130" s="27" t="s">
        <v>194</v>
      </c>
      <c r="F130" s="27" t="s">
        <v>37</v>
      </c>
      <c r="G130" s="27">
        <v>30</v>
      </c>
      <c r="H130" s="27" t="s">
        <v>14</v>
      </c>
    </row>
    <row r="131" ht="78.6" spans="1:8">
      <c r="A131" s="27">
        <v>29</v>
      </c>
      <c r="B131" s="27" t="s">
        <v>199</v>
      </c>
      <c r="C131" s="27" t="str">
        <f>_xlfn.DISPIMG("ID_B80B22C3EA614DEEBFC4223E334BDB04",1)</f>
        <v>=DISPIMG("ID_B80B22C3EA614DEEBFC4223E334BDB04",1)</v>
      </c>
      <c r="D131" s="27" t="s">
        <v>200</v>
      </c>
      <c r="E131" s="27" t="s">
        <v>201</v>
      </c>
      <c r="F131" s="27" t="s">
        <v>202</v>
      </c>
      <c r="G131" s="27">
        <v>5</v>
      </c>
      <c r="H131" s="27" t="s">
        <v>14</v>
      </c>
    </row>
    <row r="132" ht="73.3" spans="1:8">
      <c r="A132" s="27">
        <v>30</v>
      </c>
      <c r="B132" s="27" t="s">
        <v>203</v>
      </c>
      <c r="C132" s="27" t="str">
        <f>_xlfn.DISPIMG("ID_C4CEB07BC6D14D6DA95C7759DC286644",1)</f>
        <v>=DISPIMG("ID_C4CEB07BC6D14D6DA95C7759DC286644",1)</v>
      </c>
      <c r="D132" s="27" t="s">
        <v>200</v>
      </c>
      <c r="E132" s="27" t="s">
        <v>201</v>
      </c>
      <c r="F132" s="27" t="s">
        <v>204</v>
      </c>
      <c r="G132" s="27">
        <v>5</v>
      </c>
      <c r="H132" s="27" t="s">
        <v>14</v>
      </c>
    </row>
    <row r="133" ht="82.25" spans="1:8">
      <c r="A133" s="27">
        <v>31</v>
      </c>
      <c r="B133" s="27" t="s">
        <v>205</v>
      </c>
      <c r="C133" s="27" t="str">
        <f>_xlfn.DISPIMG("ID_0AC7F541F5A04E189B212F87CAC58C40",1)</f>
        <v>=DISPIMG("ID_0AC7F541F5A04E189B212F87CAC58C40",1)</v>
      </c>
      <c r="D133" s="27" t="s">
        <v>200</v>
      </c>
      <c r="E133" s="27" t="s">
        <v>201</v>
      </c>
      <c r="F133" s="27" t="s">
        <v>206</v>
      </c>
      <c r="G133" s="27">
        <v>5</v>
      </c>
      <c r="H133" s="27" t="s">
        <v>14</v>
      </c>
    </row>
    <row r="134" ht="70.55" spans="1:8">
      <c r="A134" s="27">
        <v>32</v>
      </c>
      <c r="B134" s="27" t="s">
        <v>207</v>
      </c>
      <c r="C134" s="27" t="str">
        <f>_xlfn.DISPIMG("ID_A44C7CBD4F5B414BAEF07413268D715A",1)</f>
        <v>=DISPIMG("ID_A44C7CBD4F5B414BAEF07413268D715A",1)</v>
      </c>
      <c r="D134" s="27" t="s">
        <v>200</v>
      </c>
      <c r="E134" s="27" t="s">
        <v>201</v>
      </c>
      <c r="F134" s="27" t="s">
        <v>208</v>
      </c>
      <c r="G134" s="27">
        <v>2</v>
      </c>
      <c r="H134" s="27" t="s">
        <v>14</v>
      </c>
    </row>
    <row r="135" ht="52.2" spans="1:8">
      <c r="A135" s="27">
        <v>33</v>
      </c>
      <c r="B135" s="27" t="s">
        <v>209</v>
      </c>
      <c r="C135" s="27"/>
      <c r="D135" s="27" t="s">
        <v>210</v>
      </c>
      <c r="E135" s="27" t="s">
        <v>211</v>
      </c>
      <c r="F135" s="27" t="s">
        <v>212</v>
      </c>
      <c r="G135" s="27">
        <v>15</v>
      </c>
      <c r="H135" s="27" t="s">
        <v>213</v>
      </c>
    </row>
    <row r="136" ht="83.45" spans="1:8">
      <c r="A136" s="27">
        <v>34</v>
      </c>
      <c r="B136" s="27" t="s">
        <v>214</v>
      </c>
      <c r="C136" s="27" t="str">
        <f>_xlfn.DISPIMG("ID_10471927A52F426EA72DB25035919CB7",1)</f>
        <v>=DISPIMG("ID_10471927A52F426EA72DB25035919CB7",1)</v>
      </c>
      <c r="D136" s="27" t="s">
        <v>214</v>
      </c>
      <c r="E136" s="27" t="s">
        <v>211</v>
      </c>
      <c r="F136" s="27" t="s">
        <v>212</v>
      </c>
      <c r="G136" s="27">
        <v>5</v>
      </c>
      <c r="H136" s="27" t="s">
        <v>213</v>
      </c>
    </row>
    <row r="137" ht="69.55" spans="1:8">
      <c r="A137" s="27">
        <v>35</v>
      </c>
      <c r="B137" s="27" t="s">
        <v>215</v>
      </c>
      <c r="C137" s="27" t="str">
        <f>_xlfn.DISPIMG("ID_83B65A916AE446E2A3527C8D03BC7852",1)</f>
        <v>=DISPIMG("ID_83B65A916AE446E2A3527C8D03BC7852",1)</v>
      </c>
      <c r="D137" s="27" t="s">
        <v>215</v>
      </c>
      <c r="E137" s="27" t="s">
        <v>211</v>
      </c>
      <c r="F137" s="27" t="s">
        <v>212</v>
      </c>
      <c r="G137" s="27">
        <v>3</v>
      </c>
      <c r="H137" s="27" t="s">
        <v>213</v>
      </c>
    </row>
    <row r="138" ht="75.8" spans="1:8">
      <c r="A138" s="27">
        <v>36</v>
      </c>
      <c r="B138" s="27" t="s">
        <v>216</v>
      </c>
      <c r="C138" s="27" t="str">
        <f>_xlfn.DISPIMG("ID_042FFFB4F4E0447099F32BE7EA83D43E",1)</f>
        <v>=DISPIMG("ID_042FFFB4F4E0447099F32BE7EA83D43E",1)</v>
      </c>
      <c r="D138" s="27" t="s">
        <v>217</v>
      </c>
      <c r="E138" s="27" t="s">
        <v>168</v>
      </c>
      <c r="F138" s="27" t="s">
        <v>169</v>
      </c>
      <c r="G138" s="27">
        <v>10</v>
      </c>
      <c r="H138" s="27" t="s">
        <v>14</v>
      </c>
    </row>
    <row r="139" ht="74.65" spans="1:8">
      <c r="A139" s="27">
        <v>37</v>
      </c>
      <c r="B139" s="27" t="s">
        <v>218</v>
      </c>
      <c r="C139" s="27" t="str">
        <f>_xlfn.DISPIMG("ID_A90DE7D4FC79437BAFBC56D6FA3B9B15",1)</f>
        <v>=DISPIMG("ID_A90DE7D4FC79437BAFBC56D6FA3B9B15",1)</v>
      </c>
      <c r="D139" s="27" t="s">
        <v>219</v>
      </c>
      <c r="E139" s="27" t="s">
        <v>168</v>
      </c>
      <c r="F139" s="27" t="s">
        <v>169</v>
      </c>
      <c r="G139" s="27">
        <v>15</v>
      </c>
      <c r="H139" s="27" t="s">
        <v>14</v>
      </c>
    </row>
    <row r="140" ht="81.6" spans="1:8">
      <c r="A140" s="27">
        <v>38</v>
      </c>
      <c r="B140" s="27" t="s">
        <v>220</v>
      </c>
      <c r="C140" s="27" t="str">
        <f>_xlfn.DISPIMG("ID_8F23D72094FC4341AD36155E20A84695",1)</f>
        <v>=DISPIMG("ID_8F23D72094FC4341AD36155E20A84695",1)</v>
      </c>
      <c r="D140" s="27" t="s">
        <v>221</v>
      </c>
      <c r="E140" s="27" t="s">
        <v>222</v>
      </c>
      <c r="F140" s="27" t="s">
        <v>51</v>
      </c>
      <c r="G140" s="27">
        <v>3</v>
      </c>
      <c r="H140" s="27" t="s">
        <v>14</v>
      </c>
    </row>
    <row r="141" ht="58.45" spans="1:8">
      <c r="A141" s="27">
        <v>39</v>
      </c>
      <c r="B141" s="27" t="s">
        <v>223</v>
      </c>
      <c r="C141" s="27" t="str">
        <f>_xlfn.DISPIMG("ID_546DD258DA8B4A698E11EBB0B194002E",1)</f>
        <v>=DISPIMG("ID_546DD258DA8B4A698E11EBB0B194002E",1)</v>
      </c>
      <c r="D141" s="27" t="s">
        <v>224</v>
      </c>
      <c r="E141" s="27" t="s">
        <v>225</v>
      </c>
      <c r="F141" s="27" t="s">
        <v>51</v>
      </c>
      <c r="G141" s="27">
        <v>18</v>
      </c>
      <c r="H141" s="27" t="s">
        <v>14</v>
      </c>
    </row>
    <row r="142" ht="81.95" spans="1:8">
      <c r="A142" s="27">
        <v>40</v>
      </c>
      <c r="B142" s="27" t="s">
        <v>226</v>
      </c>
      <c r="C142" s="27" t="str">
        <f>_xlfn.DISPIMG("ID_9C6C80CB677A4B068D167F052066375D",1)</f>
        <v>=DISPIMG("ID_9C6C80CB677A4B068D167F052066375D",1)</v>
      </c>
      <c r="D142" s="27" t="s">
        <v>129</v>
      </c>
      <c r="E142" s="27" t="s">
        <v>227</v>
      </c>
      <c r="F142" s="47" t="s">
        <v>51</v>
      </c>
      <c r="G142" s="27">
        <v>2</v>
      </c>
      <c r="H142" s="27" t="s">
        <v>52</v>
      </c>
    </row>
    <row r="143" ht="84.65" spans="1:8">
      <c r="A143" s="27">
        <v>41</v>
      </c>
      <c r="B143" s="27" t="s">
        <v>228</v>
      </c>
      <c r="C143" s="27" t="str">
        <f>_xlfn.DISPIMG("ID_1217292EDE1F4A86AF019F6519C81337",1)</f>
        <v>=DISPIMG("ID_1217292EDE1F4A86AF019F6519C81337",1)</v>
      </c>
      <c r="D143" s="27">
        <v>304</v>
      </c>
      <c r="E143" s="27" t="s">
        <v>229</v>
      </c>
      <c r="F143" s="27" t="s">
        <v>169</v>
      </c>
      <c r="G143" s="27">
        <v>18</v>
      </c>
      <c r="H143" s="27" t="s">
        <v>14</v>
      </c>
    </row>
    <row r="144" ht="85.25" spans="1:8">
      <c r="A144" s="27">
        <v>42</v>
      </c>
      <c r="B144" s="27" t="s">
        <v>230</v>
      </c>
      <c r="C144" s="27" t="str">
        <f>_xlfn.DISPIMG("ID_EE6E061F953F4E6B95603D149A80ED8D",1)</f>
        <v>=DISPIMG("ID_EE6E061F953F4E6B95603D149A80ED8D",1)</v>
      </c>
      <c r="D144" s="27" t="s">
        <v>231</v>
      </c>
      <c r="E144" s="27" t="s">
        <v>232</v>
      </c>
      <c r="F144" s="27" t="s">
        <v>233</v>
      </c>
      <c r="G144" s="27">
        <v>15</v>
      </c>
      <c r="H144" s="27" t="s">
        <v>213</v>
      </c>
    </row>
    <row r="145" ht="75.35" spans="1:8">
      <c r="A145" s="27">
        <v>43</v>
      </c>
      <c r="B145" s="27" t="s">
        <v>234</v>
      </c>
      <c r="C145" s="27" t="str">
        <f>_xlfn.DISPIMG("ID_30B5D24B1A3E4F6FB807CAC5FADC61CC",1)</f>
        <v>=DISPIMG("ID_30B5D24B1A3E4F6FB807CAC5FADC61CC",1)</v>
      </c>
      <c r="D145" s="27" t="s">
        <v>235</v>
      </c>
      <c r="E145" s="27" t="s">
        <v>236</v>
      </c>
      <c r="F145" s="27" t="s">
        <v>237</v>
      </c>
      <c r="G145" s="27">
        <v>5</v>
      </c>
      <c r="H145" s="27" t="s">
        <v>238</v>
      </c>
    </row>
    <row r="146" ht="81.9" spans="1:8">
      <c r="A146" s="27">
        <v>44</v>
      </c>
      <c r="B146" s="27" t="s">
        <v>239</v>
      </c>
      <c r="C146" s="27" t="str">
        <f>_xlfn.DISPIMG("ID_A58BBEA053B543989F93C054C823DF33",1)</f>
        <v>=DISPIMG("ID_A58BBEA053B543989F93C054C823DF33",1)</v>
      </c>
      <c r="D146" s="27" t="s">
        <v>240</v>
      </c>
      <c r="E146" s="27" t="s">
        <v>225</v>
      </c>
      <c r="F146" s="27" t="s">
        <v>146</v>
      </c>
      <c r="G146" s="27">
        <v>10</v>
      </c>
      <c r="H146" s="27" t="s">
        <v>14</v>
      </c>
    </row>
    <row r="147" ht="76.65" spans="1:8">
      <c r="A147" s="27">
        <v>45</v>
      </c>
      <c r="B147" s="27" t="s">
        <v>241</v>
      </c>
      <c r="C147" s="27" t="str">
        <f>_xlfn.DISPIMG("ID_D46B311E10694E3C90C7C9DE940A4747",1)</f>
        <v>=DISPIMG("ID_D46B311E10694E3C90C7C9DE940A4747",1)</v>
      </c>
      <c r="D147" s="27" t="s">
        <v>242</v>
      </c>
      <c r="E147" s="27" t="s">
        <v>243</v>
      </c>
      <c r="F147" s="27" t="s">
        <v>146</v>
      </c>
      <c r="G147" s="27">
        <v>10</v>
      </c>
      <c r="H147" s="27" t="s">
        <v>14</v>
      </c>
    </row>
    <row r="148" ht="57.6" spans="1:8">
      <c r="A148" s="27">
        <v>46</v>
      </c>
      <c r="B148" s="27" t="s">
        <v>244</v>
      </c>
      <c r="C148" s="27" t="str">
        <f>_xlfn.DISPIMG("ID_A4782DD71729498DB198F2E70748D03B",1)</f>
        <v>=DISPIMG("ID_A4782DD71729498DB198F2E70748D03B",1)</v>
      </c>
      <c r="D148" s="27" t="s">
        <v>242</v>
      </c>
      <c r="E148" s="27" t="s">
        <v>245</v>
      </c>
      <c r="F148" s="27" t="s">
        <v>146</v>
      </c>
      <c r="G148" s="27">
        <v>10</v>
      </c>
      <c r="H148" s="27" t="s">
        <v>14</v>
      </c>
    </row>
    <row r="149" ht="80.25" spans="1:8">
      <c r="A149" s="27">
        <v>47</v>
      </c>
      <c r="B149" s="27" t="s">
        <v>246</v>
      </c>
      <c r="C149" s="27" t="str">
        <f>_xlfn.DISPIMG("ID_053F1EF51D3D4A40A517FA88CF833B8B",1)</f>
        <v>=DISPIMG("ID_053F1EF51D3D4A40A517FA88CF833B8B",1)</v>
      </c>
      <c r="D149" s="27" t="s">
        <v>242</v>
      </c>
      <c r="E149" s="27" t="s">
        <v>225</v>
      </c>
      <c r="F149" s="27" t="s">
        <v>146</v>
      </c>
      <c r="G149" s="27">
        <v>6</v>
      </c>
      <c r="H149" s="27" t="s">
        <v>14</v>
      </c>
    </row>
    <row r="150" ht="68.6" spans="1:8">
      <c r="A150" s="27">
        <v>48</v>
      </c>
      <c r="B150" s="27" t="s">
        <v>247</v>
      </c>
      <c r="C150" s="27" t="str">
        <f>_xlfn.DISPIMG("ID_D59FC5A809E04066ABB62F4B97A895B6",1)</f>
        <v>=DISPIMG("ID_D59FC5A809E04066ABB62F4B97A895B6",1)</v>
      </c>
      <c r="D150" s="27" t="s">
        <v>248</v>
      </c>
      <c r="E150" s="27" t="s">
        <v>249</v>
      </c>
      <c r="F150" s="27" t="s">
        <v>146</v>
      </c>
      <c r="G150" s="27">
        <v>5</v>
      </c>
      <c r="H150" s="27" t="s">
        <v>14</v>
      </c>
    </row>
    <row r="151" ht="59.7" spans="1:8">
      <c r="A151" s="27">
        <v>49</v>
      </c>
      <c r="B151" s="27" t="s">
        <v>250</v>
      </c>
      <c r="C151" s="27" t="str">
        <f>_xlfn.DISPIMG("ID_FCEBB0BE09B14BE29E0F676F503AFB7C",1)</f>
        <v>=DISPIMG("ID_FCEBB0BE09B14BE29E0F676F503AFB7C",1)</v>
      </c>
      <c r="D151" s="27" t="s">
        <v>251</v>
      </c>
      <c r="E151" s="27" t="s">
        <v>252</v>
      </c>
      <c r="F151" s="27" t="s">
        <v>253</v>
      </c>
      <c r="G151" s="27">
        <v>10</v>
      </c>
      <c r="H151" s="27" t="s">
        <v>213</v>
      </c>
    </row>
    <row r="152" ht="68.5" spans="1:8">
      <c r="A152" s="27">
        <v>50</v>
      </c>
      <c r="B152" s="27" t="s">
        <v>254</v>
      </c>
      <c r="C152" s="27" t="str">
        <f>_xlfn.DISPIMG("ID_A3BD8305A6104CD29885E3506A8065E8",1)</f>
        <v>=DISPIMG("ID_A3BD8305A6104CD29885E3506A8065E8",1)</v>
      </c>
      <c r="D152" s="27" t="s">
        <v>255</v>
      </c>
      <c r="E152" s="27" t="s">
        <v>229</v>
      </c>
      <c r="F152" s="27" t="s">
        <v>146</v>
      </c>
      <c r="G152" s="27">
        <v>5</v>
      </c>
      <c r="H152" s="27" t="s">
        <v>14</v>
      </c>
    </row>
    <row r="153" ht="79.85" spans="1:8">
      <c r="A153" s="27">
        <v>51</v>
      </c>
      <c r="B153" s="27" t="s">
        <v>256</v>
      </c>
      <c r="C153" s="27" t="str">
        <f>_xlfn.DISPIMG("ID_5BAD98D8B9A14ECAA46BD2B1CD626BF9",1)</f>
        <v>=DISPIMG("ID_5BAD98D8B9A14ECAA46BD2B1CD626BF9",1)</v>
      </c>
      <c r="D153" s="27" t="s">
        <v>257</v>
      </c>
      <c r="E153" s="27" t="s">
        <v>229</v>
      </c>
      <c r="F153" s="27" t="s">
        <v>146</v>
      </c>
      <c r="G153" s="27">
        <v>5</v>
      </c>
      <c r="H153" s="27" t="s">
        <v>14</v>
      </c>
    </row>
    <row r="154" ht="89.95" spans="1:8">
      <c r="A154" s="27">
        <v>52</v>
      </c>
      <c r="B154" s="27" t="s">
        <v>258</v>
      </c>
      <c r="C154" s="27" t="str">
        <f>_xlfn.DISPIMG("ID_21F7FCE790AE4F1FA19F72593AFBDA9A",1)</f>
        <v>=DISPIMG("ID_21F7FCE790AE4F1FA19F72593AFBDA9A",1)</v>
      </c>
      <c r="D154" s="27" t="s">
        <v>259</v>
      </c>
      <c r="E154" s="27" t="s">
        <v>260</v>
      </c>
      <c r="F154" s="47" t="s">
        <v>261</v>
      </c>
      <c r="G154" s="27">
        <v>3</v>
      </c>
      <c r="H154" s="27" t="s">
        <v>52</v>
      </c>
    </row>
    <row r="155" ht="59.6" spans="1:8">
      <c r="A155" s="27">
        <v>53</v>
      </c>
      <c r="B155" s="27" t="s">
        <v>262</v>
      </c>
      <c r="C155" s="27" t="str">
        <f>_xlfn.DISPIMG("ID_96AF45EAE1934C1B9FF976B68F050B80",1)</f>
        <v>=DISPIMG("ID_96AF45EAE1934C1B9FF976B68F050B80",1)</v>
      </c>
      <c r="D155" s="27" t="s">
        <v>263</v>
      </c>
      <c r="E155" s="27" t="s">
        <v>264</v>
      </c>
      <c r="F155" s="47" t="s">
        <v>51</v>
      </c>
      <c r="G155" s="27">
        <v>3</v>
      </c>
      <c r="H155" s="27" t="s">
        <v>14</v>
      </c>
    </row>
    <row r="156" ht="59.55" spans="1:8">
      <c r="A156" s="27">
        <v>54</v>
      </c>
      <c r="B156" s="27" t="s">
        <v>262</v>
      </c>
      <c r="C156" s="27" t="str">
        <f>_xlfn.DISPIMG("ID_E5C543FEC356495A9DA8AFA4E4640D36",1)</f>
        <v>=DISPIMG("ID_E5C543FEC356495A9DA8AFA4E4640D36",1)</v>
      </c>
      <c r="D156" s="27" t="s">
        <v>265</v>
      </c>
      <c r="E156" s="27" t="s">
        <v>264</v>
      </c>
      <c r="F156" s="47" t="s">
        <v>51</v>
      </c>
      <c r="G156" s="27">
        <v>3</v>
      </c>
      <c r="H156" s="27" t="s">
        <v>14</v>
      </c>
    </row>
    <row r="157" ht="52.2" spans="1:8">
      <c r="A157" s="27">
        <v>55</v>
      </c>
      <c r="B157" s="27" t="s">
        <v>266</v>
      </c>
      <c r="C157" s="27" t="str">
        <f>_xlfn.DISPIMG("ID_EAFD8E55FC0A4D41B75CE4D24CC439BF",1)</f>
        <v>=DISPIMG("ID_EAFD8E55FC0A4D41B75CE4D24CC439BF",1)</v>
      </c>
      <c r="D157" s="27" t="s">
        <v>267</v>
      </c>
      <c r="E157" s="27" t="s">
        <v>268</v>
      </c>
      <c r="F157" s="47" t="s">
        <v>51</v>
      </c>
      <c r="G157" s="27">
        <v>2</v>
      </c>
      <c r="H157" s="27" t="s">
        <v>52</v>
      </c>
    </row>
    <row r="158" ht="52.2" spans="1:8">
      <c r="A158" s="27">
        <v>56</v>
      </c>
      <c r="B158" s="27" t="s">
        <v>269</v>
      </c>
      <c r="C158" s="27" t="str">
        <f>_xlfn.DISPIMG("ID_4EB8D755A9C147ECA465E31AF1F83FE3",1)</f>
        <v>=DISPIMG("ID_4EB8D755A9C147ECA465E31AF1F83FE3",1)</v>
      </c>
      <c r="D158" s="27" t="s">
        <v>270</v>
      </c>
      <c r="E158" s="27" t="s">
        <v>271</v>
      </c>
      <c r="F158" s="47" t="s">
        <v>51</v>
      </c>
      <c r="G158" s="27">
        <v>3</v>
      </c>
      <c r="H158" s="27" t="s">
        <v>52</v>
      </c>
    </row>
    <row r="159" ht="52.2" spans="1:8">
      <c r="A159" s="27">
        <v>57</v>
      </c>
      <c r="B159" s="27" t="s">
        <v>272</v>
      </c>
      <c r="C159" s="27" t="str">
        <f>_xlfn.DISPIMG("ID_4E55DCF23FCF4601A10A1D669D2BE7B1",1)</f>
        <v>=DISPIMG("ID_4E55DCF23FCF4601A10A1D669D2BE7B1",1)</v>
      </c>
      <c r="D159" s="27" t="s">
        <v>273</v>
      </c>
      <c r="E159" s="27" t="s">
        <v>274</v>
      </c>
      <c r="F159" s="47" t="s">
        <v>275</v>
      </c>
      <c r="G159" s="27">
        <v>1</v>
      </c>
      <c r="H159" s="27" t="s">
        <v>52</v>
      </c>
    </row>
    <row r="160" ht="94.35" spans="1:8">
      <c r="A160" s="27">
        <v>58</v>
      </c>
      <c r="B160" s="27" t="s">
        <v>276</v>
      </c>
      <c r="C160" s="27" t="str">
        <f>_xlfn.DISPIMG("ID_978B2AB1D341402989B5A6B1DD805218",1)</f>
        <v>=DISPIMG("ID_978B2AB1D341402989B5A6B1DD805218",1)</v>
      </c>
      <c r="D160" s="27">
        <v>304</v>
      </c>
      <c r="E160" s="27" t="s">
        <v>211</v>
      </c>
      <c r="F160" s="27" t="s">
        <v>202</v>
      </c>
      <c r="G160" s="27">
        <v>2</v>
      </c>
      <c r="H160" s="27" t="s">
        <v>213</v>
      </c>
    </row>
    <row r="161" ht="68.85" spans="1:8">
      <c r="A161" s="27">
        <v>59</v>
      </c>
      <c r="B161" s="27" t="s">
        <v>277</v>
      </c>
      <c r="C161" s="27" t="str">
        <f>_xlfn.DISPIMG("ID_3C6E046FB8EF44AC839EC7B64A5C29F7",1)</f>
        <v>=DISPIMG("ID_3C6E046FB8EF44AC839EC7B64A5C29F7",1)</v>
      </c>
      <c r="D161" s="27" t="s">
        <v>278</v>
      </c>
      <c r="E161" s="27" t="s">
        <v>279</v>
      </c>
      <c r="F161" s="27" t="s">
        <v>146</v>
      </c>
      <c r="G161" s="27">
        <v>5</v>
      </c>
      <c r="H161" s="27" t="s">
        <v>280</v>
      </c>
    </row>
    <row r="162" ht="73.55" spans="1:8">
      <c r="A162" s="27">
        <v>60</v>
      </c>
      <c r="B162" s="27" t="s">
        <v>281</v>
      </c>
      <c r="C162" s="27" t="str">
        <f>_xlfn.DISPIMG("ID_528D9F44AB0C4B94B3083693A20BC357",1)</f>
        <v>=DISPIMG("ID_528D9F44AB0C4B94B3083693A20BC357",1)</v>
      </c>
      <c r="D162" s="27">
        <v>304</v>
      </c>
      <c r="E162" s="27" t="s">
        <v>282</v>
      </c>
      <c r="F162" s="27" t="s">
        <v>146</v>
      </c>
      <c r="G162" s="27">
        <v>5</v>
      </c>
      <c r="H162" s="27" t="s">
        <v>280</v>
      </c>
    </row>
    <row r="163" ht="52.2" spans="1:8">
      <c r="A163" s="27">
        <v>61</v>
      </c>
      <c r="B163" s="27" t="s">
        <v>283</v>
      </c>
      <c r="C163" s="27" t="str">
        <f>_xlfn.DISPIMG("ID_C34FA518693A46069195BFE2D06DE514",1)</f>
        <v>=DISPIMG("ID_C34FA518693A46069195BFE2D06DE514",1)</v>
      </c>
      <c r="D163" s="27">
        <v>304</v>
      </c>
      <c r="E163" s="27" t="s">
        <v>284</v>
      </c>
      <c r="F163" s="27" t="s">
        <v>146</v>
      </c>
      <c r="G163" s="27">
        <v>5</v>
      </c>
      <c r="H163" s="27" t="s">
        <v>280</v>
      </c>
    </row>
    <row r="164" ht="53.6" spans="1:8">
      <c r="A164" s="27">
        <v>62</v>
      </c>
      <c r="B164" s="27" t="s">
        <v>285</v>
      </c>
      <c r="C164" s="27" t="str">
        <f>_xlfn.DISPIMG("ID_9CE8E1B025274CCBB71B15A97C06678E",1)</f>
        <v>=DISPIMG("ID_9CE8E1B025274CCBB71B15A97C06678E",1)</v>
      </c>
      <c r="D164" s="27" t="s">
        <v>286</v>
      </c>
      <c r="E164" s="27" t="s">
        <v>201</v>
      </c>
      <c r="F164" s="27" t="s">
        <v>169</v>
      </c>
      <c r="G164" s="27">
        <v>20</v>
      </c>
      <c r="H164" s="27" t="s">
        <v>213</v>
      </c>
    </row>
    <row r="165" ht="52.2" spans="1:8">
      <c r="A165" s="27">
        <v>63</v>
      </c>
      <c r="B165" s="27" t="s">
        <v>287</v>
      </c>
      <c r="C165" s="27" t="str">
        <f>_xlfn.DISPIMG("ID_7C93A9031A6F4DC1B84BDCB2BE78B2B6",1)</f>
        <v>=DISPIMG("ID_7C93A9031A6F4DC1B84BDCB2BE78B2B6",1)</v>
      </c>
      <c r="D165" s="27" t="s">
        <v>265</v>
      </c>
      <c r="E165" s="27" t="s">
        <v>288</v>
      </c>
      <c r="F165" s="27" t="s">
        <v>289</v>
      </c>
      <c r="G165" s="27">
        <v>1</v>
      </c>
      <c r="H165" s="27" t="s">
        <v>14</v>
      </c>
    </row>
    <row r="166" ht="52.2" spans="1:8">
      <c r="A166" s="27">
        <v>64</v>
      </c>
      <c r="B166" s="27" t="s">
        <v>287</v>
      </c>
      <c r="C166" s="27" t="str">
        <f>_xlfn.DISPIMG("ID_10A6588C463C4268991D63F4C91D01EA",1)</f>
        <v>=DISPIMG("ID_10A6588C463C4268991D63F4C91D01EA",1)</v>
      </c>
      <c r="D166" s="27" t="s">
        <v>290</v>
      </c>
      <c r="E166" s="27" t="s">
        <v>288</v>
      </c>
      <c r="F166" s="27" t="s">
        <v>289</v>
      </c>
      <c r="G166" s="27">
        <v>1</v>
      </c>
      <c r="H166" s="27" t="s">
        <v>14</v>
      </c>
    </row>
    <row r="167" ht="74.55" spans="1:8">
      <c r="A167" s="27">
        <v>65</v>
      </c>
      <c r="B167" s="27" t="s">
        <v>291</v>
      </c>
      <c r="C167" s="27" t="str">
        <f>_xlfn.DISPIMG("ID_B1DCB7E3A20148D5A532472C12B4160A",1)</f>
        <v>=DISPIMG("ID_B1DCB7E3A20148D5A532472C12B4160A",1)</v>
      </c>
      <c r="D167" s="27" t="s">
        <v>292</v>
      </c>
      <c r="E167" s="27" t="s">
        <v>293</v>
      </c>
      <c r="F167" s="47"/>
      <c r="G167" s="27">
        <v>2</v>
      </c>
      <c r="H167" s="27" t="s">
        <v>52</v>
      </c>
    </row>
    <row r="168" ht="67.85" spans="1:8">
      <c r="A168" s="27">
        <v>66</v>
      </c>
      <c r="B168" s="27" t="s">
        <v>294</v>
      </c>
      <c r="C168" s="27" t="str">
        <f>_xlfn.DISPIMG("ID_654C5946F2A749C185068A46B053B5D8",1)</f>
        <v>=DISPIMG("ID_654C5946F2A749C185068A46B053B5D8",1)</v>
      </c>
      <c r="D168" s="27" t="s">
        <v>295</v>
      </c>
      <c r="E168" s="27" t="s">
        <v>296</v>
      </c>
      <c r="F168" s="27" t="s">
        <v>146</v>
      </c>
      <c r="G168" s="27">
        <v>1</v>
      </c>
      <c r="H168" s="27" t="s">
        <v>213</v>
      </c>
    </row>
    <row r="169" ht="72.55" spans="1:8">
      <c r="A169" s="27">
        <v>67</v>
      </c>
      <c r="B169" s="27" t="s">
        <v>297</v>
      </c>
      <c r="C169" s="27" t="str">
        <f>_xlfn.DISPIMG("ID_BC6F277BCB3A4952BC1C309DEF8ADC3D",1)</f>
        <v>=DISPIMG("ID_BC6F277BCB3A4952BC1C309DEF8ADC3D",1)</v>
      </c>
      <c r="D169" s="27" t="s">
        <v>292</v>
      </c>
      <c r="E169" s="27" t="s">
        <v>298</v>
      </c>
      <c r="F169" s="47"/>
      <c r="G169" s="27">
        <v>2</v>
      </c>
      <c r="H169" s="27" t="s">
        <v>14</v>
      </c>
    </row>
    <row r="170" ht="52.2" spans="1:8">
      <c r="A170" s="27">
        <v>68</v>
      </c>
      <c r="B170" s="27" t="s">
        <v>299</v>
      </c>
      <c r="C170" s="27" t="str">
        <f>_xlfn.DISPIMG("ID_5D6B8C39388845D9A8D951E5C21C5509",1)</f>
        <v>=DISPIMG("ID_5D6B8C39388845D9A8D951E5C21C5509",1)</v>
      </c>
      <c r="D170" s="27" t="s">
        <v>257</v>
      </c>
      <c r="E170" s="27" t="s">
        <v>300</v>
      </c>
      <c r="F170" s="27" t="s">
        <v>301</v>
      </c>
      <c r="G170" s="27">
        <v>5</v>
      </c>
      <c r="H170" s="27" t="s">
        <v>213</v>
      </c>
    </row>
    <row r="171" ht="52.2" spans="1:8">
      <c r="A171" s="27">
        <v>69</v>
      </c>
      <c r="B171" s="27" t="s">
        <v>302</v>
      </c>
      <c r="C171" s="27" t="str">
        <f>_xlfn.DISPIMG("ID_92EE955E64F34478B0410E5754BEFCA4",1)</f>
        <v>=DISPIMG("ID_92EE955E64F34478B0410E5754BEFCA4",1)</v>
      </c>
      <c r="D171" s="27" t="s">
        <v>303</v>
      </c>
      <c r="E171" s="27" t="s">
        <v>304</v>
      </c>
      <c r="F171" s="27" t="s">
        <v>169</v>
      </c>
      <c r="G171" s="27">
        <v>2</v>
      </c>
      <c r="H171" s="27" t="s">
        <v>14</v>
      </c>
    </row>
    <row r="172" ht="61.9" spans="1:8">
      <c r="A172" s="27">
        <v>70</v>
      </c>
      <c r="B172" s="27" t="s">
        <v>305</v>
      </c>
      <c r="C172" s="27" t="str">
        <f>_xlfn.DISPIMG("ID_018EF698C1284DBBAAB9E7C9AF6B1FED",1)</f>
        <v>=DISPIMG("ID_018EF698C1284DBBAAB9E7C9AF6B1FED",1)</v>
      </c>
      <c r="D172" s="27" t="s">
        <v>306</v>
      </c>
      <c r="E172" s="27" t="s">
        <v>307</v>
      </c>
      <c r="F172" s="27" t="s">
        <v>169</v>
      </c>
      <c r="G172" s="27">
        <v>1</v>
      </c>
      <c r="H172" s="27" t="s">
        <v>14</v>
      </c>
    </row>
    <row r="173" ht="52.2" spans="1:8">
      <c r="A173" s="27">
        <v>71</v>
      </c>
      <c r="B173" s="27" t="s">
        <v>308</v>
      </c>
      <c r="C173" s="27" t="str">
        <f>_xlfn.DISPIMG("ID_2A914D064BE3479E8E06140A9AB67567",1)</f>
        <v>=DISPIMG("ID_2A914D064BE3479E8E06140A9AB67567",1)</v>
      </c>
      <c r="D173" s="27" t="s">
        <v>309</v>
      </c>
      <c r="E173" s="27" t="s">
        <v>310</v>
      </c>
      <c r="F173" s="27" t="s">
        <v>275</v>
      </c>
      <c r="G173" s="27">
        <v>25</v>
      </c>
      <c r="H173" s="27" t="s">
        <v>14</v>
      </c>
    </row>
    <row r="174" ht="52.2" spans="1:8">
      <c r="A174" s="27">
        <v>72</v>
      </c>
      <c r="B174" s="27" t="s">
        <v>179</v>
      </c>
      <c r="C174" s="27" t="str">
        <f>_xlfn.DISPIMG("ID_E8123F55FFFD4D3CB6438F1D1BC97756",1)</f>
        <v>=DISPIMG("ID_E8123F55FFFD4D3CB6438F1D1BC97756",1)</v>
      </c>
      <c r="D174" s="27" t="s">
        <v>309</v>
      </c>
      <c r="E174" s="27" t="s">
        <v>191</v>
      </c>
      <c r="F174" s="27" t="s">
        <v>169</v>
      </c>
      <c r="G174" s="27">
        <v>15</v>
      </c>
      <c r="H174" s="27" t="s">
        <v>14</v>
      </c>
    </row>
    <row r="175" ht="52.2" spans="1:8">
      <c r="A175" s="27">
        <v>73</v>
      </c>
      <c r="B175" s="27" t="s">
        <v>311</v>
      </c>
      <c r="C175" s="27" t="str">
        <f>_xlfn.DISPIMG("ID_F51839A9B13A426EB4D2988F28C2B985",1)</f>
        <v>=DISPIMG("ID_F51839A9B13A426EB4D2988F28C2B985",1)</v>
      </c>
      <c r="D175" s="27" t="s">
        <v>309</v>
      </c>
      <c r="E175" s="27" t="s">
        <v>191</v>
      </c>
      <c r="F175" s="27" t="s">
        <v>169</v>
      </c>
      <c r="G175" s="27">
        <v>15</v>
      </c>
      <c r="H175" s="27" t="s">
        <v>14</v>
      </c>
    </row>
    <row r="176" ht="52.9" spans="1:8">
      <c r="A176" s="27">
        <v>74</v>
      </c>
      <c r="B176" s="27" t="s">
        <v>312</v>
      </c>
      <c r="C176" s="27" t="str">
        <f>_xlfn.DISPIMG("ID_63C4D361A6D34DFEB3E6A7AE988257BC",1)</f>
        <v>=DISPIMG("ID_63C4D361A6D34DFEB3E6A7AE988257BC",1)</v>
      </c>
      <c r="D176" s="27" t="s">
        <v>309</v>
      </c>
      <c r="E176" s="30" t="s">
        <v>117</v>
      </c>
      <c r="F176" s="27" t="s">
        <v>313</v>
      </c>
      <c r="G176" s="27">
        <v>10</v>
      </c>
      <c r="H176" s="27" t="s">
        <v>14</v>
      </c>
    </row>
    <row r="177" ht="69.5" spans="1:8">
      <c r="A177" s="27">
        <v>75</v>
      </c>
      <c r="B177" s="27" t="s">
        <v>314</v>
      </c>
      <c r="C177" s="27" t="str">
        <f>_xlfn.DISPIMG("ID_F196CD9C21B248DD922393735DCEB85C",1)</f>
        <v>=DISPIMG("ID_F196CD9C21B248DD922393735DCEB85C",1)</v>
      </c>
      <c r="D177" s="27" t="s">
        <v>315</v>
      </c>
      <c r="E177" s="27" t="s">
        <v>316</v>
      </c>
      <c r="F177" s="27" t="s">
        <v>146</v>
      </c>
      <c r="G177" s="27">
        <v>5</v>
      </c>
      <c r="H177" s="27" t="s">
        <v>14</v>
      </c>
    </row>
    <row r="178" ht="61.9" spans="1:8">
      <c r="A178" s="27">
        <v>76</v>
      </c>
      <c r="B178" s="27" t="s">
        <v>317</v>
      </c>
      <c r="C178" s="27" t="str">
        <f>_xlfn.DISPIMG("ID_EEE3231BF3F34513864C10CB854DE51A",1)</f>
        <v>=DISPIMG("ID_EEE3231BF3F34513864C10CB854DE51A",1)</v>
      </c>
      <c r="D178" s="27" t="s">
        <v>318</v>
      </c>
      <c r="E178" s="27" t="s">
        <v>319</v>
      </c>
      <c r="F178" s="27" t="s">
        <v>146</v>
      </c>
      <c r="G178" s="27">
        <v>2</v>
      </c>
      <c r="H178" s="27" t="s">
        <v>14</v>
      </c>
    </row>
    <row r="179" ht="52.2" spans="1:8">
      <c r="A179" s="27">
        <v>77</v>
      </c>
      <c r="B179" s="27" t="s">
        <v>320</v>
      </c>
      <c r="C179" s="27" t="str">
        <f>_xlfn.DISPIMG("ID_A97C7D8701204DCDB42B3B468B642181",1)</f>
        <v>=DISPIMG("ID_A97C7D8701204DCDB42B3B468B642181",1)</v>
      </c>
      <c r="D179" s="27" t="s">
        <v>321</v>
      </c>
      <c r="E179" s="27" t="s">
        <v>151</v>
      </c>
      <c r="F179" s="27" t="s">
        <v>322</v>
      </c>
      <c r="G179" s="27">
        <v>20</v>
      </c>
      <c r="H179" s="27" t="s">
        <v>14</v>
      </c>
    </row>
  </sheetData>
  <autoFilter ref="A3:H179">
    <extLst/>
  </autoFilter>
  <mergeCells count="10">
    <mergeCell ref="A1:H1"/>
    <mergeCell ref="A2:C2"/>
    <mergeCell ref="A50:B50"/>
    <mergeCell ref="A51:C51"/>
    <mergeCell ref="A100:B100"/>
    <mergeCell ref="C4:C7"/>
    <mergeCell ref="C8:C11"/>
    <mergeCell ref="C53:C57"/>
    <mergeCell ref="C58:C60"/>
    <mergeCell ref="C128:C130"/>
  </mergeCells>
  <printOptions horizontalCentered="1"/>
  <pageMargins left="0.55" right="0.393055555555556" top="0.55" bottom="0.511805555555556" header="0.393055555555556" footer="0.393055555555556"/>
  <pageSetup paperSize="9" scale="74" fitToHeight="0" orientation="portrait"/>
  <headerFooter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HeadingPairs>
    <vt:vector size="2" baseType="variant">
      <vt:variant>
        <vt:lpstr>工作表</vt:lpstr>
      </vt:variant>
      <vt:variant>
        <vt:i4>1</vt:i4>
      </vt:variant>
    </vt:vector>
  </HeadingPairs>
  <TitlesOfParts>
    <vt:vector size="1" baseType="lpstr">
      <vt:lpstr>一号楼餐具用品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Administrator</dc:creator>
  <cp:lastModifiedBy>cxy</cp:lastModifiedBy>
  <dcterms:created xsi:type="dcterms:W3CDTF">2017-05-27T01:09:00Z</dcterms:created>
  <cp:lastPrinted>2017-08-11T04:52:00Z</cp:lastPrinted>
  <dcterms:modified xsi:type="dcterms:W3CDTF">2024-09-09T00:31:58Z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2052-11.8.2.12011</vt:lpwstr>
  </property>
  <property fmtid="{D5CDD505-2E9C-101B-9397-08002B2CF9AE}" pid="3" name="SV_QUERY_LIST_4F35BF76-6C0D-4D9B-82B2-816C12CF3733">
    <vt:lpwstr>empty_477D106A-C0D6-4607-AEBD-E2C9D60EA279</vt:lpwstr>
  </property>
  <property fmtid="{D5CDD505-2E9C-101B-9397-08002B2CF9AE}" pid="4" name="ICV">
    <vt:lpwstr>914AEC6CFB984C5985277AA2DFE16A54_13</vt:lpwstr>
  </property>
  <property fmtid="{D5CDD505-2E9C-101B-9397-08002B2CF9AE}" pid="5" name="KSOReadingLayout">
    <vt:bool>true</vt:bool>
  </property>
</Properties>
</file>